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reintegracion.sharepoint.com/sites/GrupodePresupuesto/Documentos compartidos/Presupuesto/Presupuesto/Informes/2025/Presupuesto Aprobado/"/>
    </mc:Choice>
  </mc:AlternateContent>
  <xr:revisionPtr revIDLastSave="3305" documentId="13_ncr:1_{79ABBABB-5CD9-47FC-8AED-C4BD931F6B4E}" xr6:coauthVersionLast="47" xr6:coauthVersionMax="47" xr10:uidLastSave="{EF9A0183-BCBE-4A24-B013-698EE67DD00C}"/>
  <bookViews>
    <workbookView xWindow="-120" yWindow="480" windowWidth="20730" windowHeight="11160" tabRatio="908" xr2:uid="{D23CB3E6-FE44-482E-BA7C-8812953B18B8}"/>
  </bookViews>
  <sheets>
    <sheet name="Presupuesto 2025" sheetId="21" r:id="rId1"/>
    <sheet name="Validador" sheetId="3" r:id="rId2"/>
    <sheet name="Presupuesto Inicial" sheetId="6" r:id="rId3"/>
    <sheet name="Nomina" sheetId="4" state="hidden" r:id="rId4"/>
    <sheet name="Resumen" sheetId="7" r:id="rId5"/>
    <sheet name="Base Inf" sheetId="8" r:id="rId6"/>
    <sheet name="Enero" sheetId="2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[1]HOLANDA!$DY$7997</definedName>
    <definedName name="__123Graph_ACOSVSPRE" localSheetId="6" hidden="1">#REF!</definedName>
    <definedName name="__123Graph_ACOSVSPRE" localSheetId="0" hidden="1">#REF!</definedName>
    <definedName name="__123Graph_ACOSVSPRE" localSheetId="2" hidden="1">#REF!</definedName>
    <definedName name="__123Graph_ACOSVSPRE" hidden="1">#REF!</definedName>
    <definedName name="__123Graph_AEXISPRE" localSheetId="6" hidden="1">#REF!</definedName>
    <definedName name="__123Graph_AEXISPRE" localSheetId="0" hidden="1">#REF!</definedName>
    <definedName name="__123Graph_AEXISPRE" localSheetId="2" hidden="1">#REF!</definedName>
    <definedName name="__123Graph_AEXISPRE" hidden="1">#REF!</definedName>
    <definedName name="__123Graph_APREPVBLA" localSheetId="6" hidden="1">#REF!</definedName>
    <definedName name="__123Graph_APREPVBLA" localSheetId="0" hidden="1">#REF!</definedName>
    <definedName name="__123Graph_APREPVBLA" localSheetId="2" hidden="1">#REF!</definedName>
    <definedName name="__123Graph_APREPVBLA" hidden="1">#REF!</definedName>
    <definedName name="__123Graph_BCOSVSPRE" localSheetId="6" hidden="1">#REF!</definedName>
    <definedName name="__123Graph_BCOSVSPRE" localSheetId="0" hidden="1">#REF!</definedName>
    <definedName name="__123Graph_BCOSVSPRE" localSheetId="2" hidden="1">#REF!</definedName>
    <definedName name="__123Graph_BCOSVSPRE" hidden="1">#REF!</definedName>
    <definedName name="__123Graph_BEXISPRE" localSheetId="6" hidden="1">#REF!</definedName>
    <definedName name="__123Graph_BEXISPRE" localSheetId="0" hidden="1">#REF!</definedName>
    <definedName name="__123Graph_BEXISPRE" localSheetId="2" hidden="1">#REF!</definedName>
    <definedName name="__123Graph_BEXISPRE" hidden="1">#REF!</definedName>
    <definedName name="__123Graph_BPREPVBLA" localSheetId="6" hidden="1">#REF!</definedName>
    <definedName name="__123Graph_BPREPVBLA" localSheetId="0" hidden="1">#REF!</definedName>
    <definedName name="__123Graph_BPREPVBLA" localSheetId="2" hidden="1">#REF!</definedName>
    <definedName name="__123Graph_BPREPVBLA" hidden="1">#REF!</definedName>
    <definedName name="__123Graph_XCOSVSPRE" localSheetId="6" hidden="1">#REF!</definedName>
    <definedName name="__123Graph_XCOSVSPRE" localSheetId="0" hidden="1">#REF!</definedName>
    <definedName name="__123Graph_XCOSVSPRE" localSheetId="2" hidden="1">#REF!</definedName>
    <definedName name="__123Graph_XCOSVSPRE" hidden="1">#REF!</definedName>
    <definedName name="__123Graph_XEXISPRE" localSheetId="6" hidden="1">#REF!</definedName>
    <definedName name="__123Graph_XEXISPRE" localSheetId="0" hidden="1">#REF!</definedName>
    <definedName name="__123Graph_XEXISPRE" localSheetId="2" hidden="1">#REF!</definedName>
    <definedName name="__123Graph_XEXISPRE" hidden="1">#REF!</definedName>
    <definedName name="__123Graph_XPREPVBLA" localSheetId="6" hidden="1">#REF!</definedName>
    <definedName name="__123Graph_XPREPVBLA" localSheetId="0" hidden="1">#REF!</definedName>
    <definedName name="__123Graph_XPREPVBLA" localSheetId="2" hidden="1">#REF!</definedName>
    <definedName name="__123Graph_XPREPVBLA" hidden="1">#REF!</definedName>
    <definedName name="__sel10" localSheetId="0">'[2]EVALUACIÓN ECONÓMICA'!#REF!</definedName>
    <definedName name="__sel10">'[2]EVALUACIÓN ECONÓMICA'!#REF!</definedName>
    <definedName name="__sel11" localSheetId="0">'[2]EVALUACIÓN ECONÓMICA'!#REF!</definedName>
    <definedName name="__sel11">'[2]EVALUACIÓN ECONÓMICA'!#REF!</definedName>
    <definedName name="__sel12" localSheetId="0">'[2]EVALUACIÓN ECONÓMICA'!#REF!</definedName>
    <definedName name="__sel12">'[2]EVALUACIÓN ECONÓMICA'!#REF!</definedName>
    <definedName name="__sel13" localSheetId="0">'[2]EVALUACIÓN FINANCIERA'!#REF!</definedName>
    <definedName name="__sel13">'[2]EVALUACIÓN FINANCIERA'!#REF!</definedName>
    <definedName name="__sel14" localSheetId="0">'[2]EVALUACIÓN FINANCIERA'!#REF!</definedName>
    <definedName name="__sel14">'[2]EVALUACIÓN FINANCIERA'!#REF!</definedName>
    <definedName name="__sel15" localSheetId="0">'[2]EVALUACIÓN FINANCIERA'!#REF!</definedName>
    <definedName name="__sel15">'[2]EVALUACIÓN FINANCIERA'!#REF!</definedName>
    <definedName name="__sel16" localSheetId="0">'[2]EVALUACIÓN FINANCIERA'!#REF!</definedName>
    <definedName name="__sel16">'[2]EVALUACIÓN FINANCIERA'!#REF!</definedName>
    <definedName name="__sel17" localSheetId="0">'[2]EVALUACIÓN FINANCIERA'!#REF!</definedName>
    <definedName name="__sel17">'[2]EVALUACIÓN FINANCIERA'!#REF!</definedName>
    <definedName name="__sel7" localSheetId="0">'[2]EVALUACIÓN FINANCIERA'!#REF!</definedName>
    <definedName name="__sel7">'[2]EVALUACIÓN FINANCIERA'!#REF!</definedName>
    <definedName name="__sel8" localSheetId="0">'[2]EVALUACIÓN FINANCIERA'!#REF!</definedName>
    <definedName name="__sel8">'[2]EVALUACIÓN FINANCIERA'!#REF!</definedName>
    <definedName name="__tot2" localSheetId="0">'[2]EVALUACIÓN FINANCIERA'!#REF!</definedName>
    <definedName name="__tot2">'[2]EVALUACIÓN FINANCIERA'!#REF!</definedName>
    <definedName name="__tot3" localSheetId="0">'[2]EVALUACIÓN FINANCIERA'!#REF!</definedName>
    <definedName name="__tot3">'[2]EVALUACIÓN FINANCIERA'!#REF!</definedName>
    <definedName name="_C" localSheetId="0">#REF!</definedName>
    <definedName name="_C">#REF!</definedName>
    <definedName name="_CP2">[3]DatoE!$M$13</definedName>
    <definedName name="_Fill" localSheetId="6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6" hidden="1">Enero!$A$8:$H$168</definedName>
    <definedName name="_xlnm._FilterDatabase" localSheetId="3" hidden="1">Nomina!$A$2:$AD$27</definedName>
    <definedName name="_xlnm._FilterDatabase" localSheetId="0" hidden="1">'Presupuesto 2025'!$A$1:$BN$185</definedName>
    <definedName name="_xlnm._FilterDatabase" localSheetId="4" hidden="1">Resumen!$A$1:$AH$184</definedName>
    <definedName name="_xlnm._FilterDatabase" localSheetId="1" hidden="1">Validador!$F$3:$H$38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jor2">[3]DatoE!$E$43</definedName>
    <definedName name="_r2">[3]DatoE!$M$12</definedName>
    <definedName name="_r3">[3]DatoE!$M$12</definedName>
    <definedName name="_Regression_Out" localSheetId="6" hidden="1">#REF!</definedName>
    <definedName name="_Regression_Out" localSheetId="0" hidden="1">#REF!</definedName>
    <definedName name="_Regression_Out" localSheetId="2" hidden="1">#REF!</definedName>
    <definedName name="_Regression_Out" hidden="1">#REF!</definedName>
    <definedName name="_Regression_X" localSheetId="6" hidden="1">#REF!</definedName>
    <definedName name="_Regression_X" localSheetId="0" hidden="1">#REF!</definedName>
    <definedName name="_Regression_X" localSheetId="2" hidden="1">#REF!</definedName>
    <definedName name="_Regression_X" hidden="1">#REF!</definedName>
    <definedName name="_Regression_Y" localSheetId="6" hidden="1">#REF!</definedName>
    <definedName name="_Regression_Y" localSheetId="0" hidden="1">#REF!</definedName>
    <definedName name="_Regression_Y" localSheetId="2" hidden="1">#REF!</definedName>
    <definedName name="_Regression_Y" hidden="1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'[4]EVALUACIÓN FINANCIERA'!#REF!</definedName>
    <definedName name="_sel21">'[4]EVALUACIÓN FINANCIERA'!#REF!</definedName>
    <definedName name="_sel22" localSheetId="0">'[4]EVALUACIÓN ECONÓMICA'!#REF!</definedName>
    <definedName name="_sel22">'[4]EVALUACIÓN ECONÓMICA'!#REF!</definedName>
    <definedName name="_sel3" localSheetId="0">'[4]EVALUACIÓN FINANCIERA'!#REF!</definedName>
    <definedName name="_sel3">'[4]EVALUACIÓN FINANCIERA'!#REF!</definedName>
    <definedName name="_sel4" localSheetId="0">'[4]EVALUACIÓN ECONÓMICA'!#REF!</definedName>
    <definedName name="_sel4">'[4]EVALUACIÓN ECONÓMICA'!#REF!</definedName>
    <definedName name="_sel5" localSheetId="0">#REF!</definedName>
    <definedName name="_sel5">#REF!</definedName>
    <definedName name="_sel6" localSheetId="0">'[4]EVALUACIÓN FINANCIERA'!#REF!</definedName>
    <definedName name="_sel6">'[4]EVALUACIÓN FINANCIERA'!#REF!</definedName>
    <definedName name="_sel9" localSheetId="0">'[4]EVALUACIÓN ECONÓMICA'!#REF!</definedName>
    <definedName name="_sel9">'[4]EVALUACIÓN ECONÓMICA'!#REF!</definedName>
    <definedName name="_TBL3" localSheetId="0">#REF!</definedName>
    <definedName name="_TBL3">#REF!</definedName>
    <definedName name="_TRM1010">[5]Base2_Var_Macros!$G$6</definedName>
    <definedName name="_TRM2006">[5]Base2_Var_Macros!$C$6</definedName>
    <definedName name="_TRM2007">[5]Base2_Var_Macros!$D$6</definedName>
    <definedName name="_TRM2008">[5]Base2_Var_Macros!$E$6</definedName>
    <definedName name="_TRM2009">[5]Base2_Var_Macros!$F$6</definedName>
    <definedName name="_vu2" localSheetId="0">#REF!</definedName>
    <definedName name="_vu2">#REF!</definedName>
    <definedName name="a" localSheetId="0">{"";"diez";"once";"doce";"trece";"catorce";"quince"}&amp;" "</definedName>
    <definedName name="a">{"";"diez";"once";"doce";"trece";"catorce";"quince"}&amp;" "</definedName>
    <definedName name="a_1" localSheetId="0">{"";"diez";"once";"doce";"trece";"catorce";"quince"}&amp;" "</definedName>
    <definedName name="a_1">{"";"diez";"once";"doce";"trece";"catorce";"quince"}&amp;" "</definedName>
    <definedName name="a_1_1" localSheetId="0">{"";"diez";"once";"doce";"trece";"catorce";"quince"}&amp;" "</definedName>
    <definedName name="a_1_1">{"";"diez";"once";"doce";"trece";"catorce";"quince"}&amp;" "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'[6]Areas,MO, CostProd, Vr.Prod'!$E$46</definedName>
    <definedName name="AB" localSheetId="0">#REF!</definedName>
    <definedName name="AB">#REF!</definedName>
    <definedName name="ABOGADOS_1">[7]Listas!$A$3:$A$8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'[8]Costos Antiguos'!#REF!</definedName>
    <definedName name="aewrw">'[8]Costos Antiguos'!#REF!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nori" localSheetId="0">#REF!</definedName>
    <definedName name="Anori">#REF!</definedName>
    <definedName name="Antioquia" localSheetId="0">#REF!</definedName>
    <definedName name="Antioquia">#REF!</definedName>
    <definedName name="AñoBase1">[9]PREPARACION!$G$17</definedName>
    <definedName name="AñoBase2">[9]PREPARACION!$G$17</definedName>
    <definedName name="AñoBase3">[9]PREPARACION!$G$17</definedName>
    <definedName name="Apoyo_Financiero" localSheetId="0">#REF!</definedName>
    <definedName name="Apoyo_Financiero">#REF!</definedName>
    <definedName name="Apoyo_Técnico" localSheetId="0">#REF!</definedName>
    <definedName name="Apoyo_Técnico">#REF!</definedName>
    <definedName name="Arauca" localSheetId="0">#REF!</definedName>
    <definedName name="Arauca">#REF!</definedName>
    <definedName name="Arauquita" localSheetId="0">#REF!</definedName>
    <definedName name="Arauquita">#REF!</definedName>
    <definedName name="Area" localSheetId="0">'[2]DATOS BÁSICOS'!#REF!</definedName>
    <definedName name="Area">'[2]DATOS BÁSICOS'!#REF!</definedName>
    <definedName name="_xlnm.Print_Area" localSheetId="6">Enero!$B$1:$H$195</definedName>
    <definedName name="_xlnm.Print_Area" localSheetId="2">'Presupuesto Inicial'!$A$1:$G$212</definedName>
    <definedName name="AreaMEd">'[10]Datos Base del Proyecto'!$D$7</definedName>
    <definedName name="Areapeq">'[10]Datos Base del Proyecto'!$D$6</definedName>
    <definedName name="AreaSembrada">'[11]DATOS BÁSICOS'!$H$94</definedName>
    <definedName name="ARRIENDO" localSheetId="0">#REF!</definedName>
    <definedName name="ARRIENDO">#REF!</definedName>
    <definedName name="Asem1">'[12]Tabla18.Flujo de Inversiones'!$B$16</definedName>
    <definedName name="ASISTENCIA" localSheetId="0">#REF!</definedName>
    <definedName name="ASISTENCIA">#REF!</definedName>
    <definedName name="Award" localSheetId="0">'[13]Cost. Prod HA.mensual'!#REF!</definedName>
    <definedName name="Award">'[13]Cost. Prod HA.mensual'!#REF!</definedName>
    <definedName name="B">#N/A</definedName>
    <definedName name="B2HAS">[14]Variables!$B$2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_xlnm.Database" localSheetId="0">#REF!</definedName>
    <definedName name="_xlnm.Database">#REF!</definedName>
    <definedName name="bcaeinicial2" localSheetId="0">'[2]EVALUACIÓN FINANCIERA'!#REF!</definedName>
    <definedName name="bcaeinicial2">'[2]EVALUACIÓN FINANCIERA'!#REF!</definedName>
    <definedName name="bcaeinicial3" localSheetId="0">'[2]EVALUACIÓN FINANCIERA'!#REF!</definedName>
    <definedName name="bcaeinicial3">'[2]EVALUACIÓN FINANCIERA'!#REF!</definedName>
    <definedName name="bcaminicial2" localSheetId="0">'[2]EVALUACIÓN FINANCIERA'!#REF!</definedName>
    <definedName name="bcaminicial2">'[2]EVALUACIÓN FINANCIERA'!#REF!</definedName>
    <definedName name="bcaminicial3" localSheetId="0">'[2]EVALUACIÓN FINANCIERA'!#REF!</definedName>
    <definedName name="bcaminicial3">'[2]EVALUACIÓN FINANCIERA'!#REF!</definedName>
    <definedName name="BienesOperacion" localSheetId="0">'[4]EVALUACIÓN FINANCIERA'!#REF!</definedName>
    <definedName name="BienesOperacion">'[4]EVALUACIÓN FINANCIERA'!#REF!</definedName>
    <definedName name="BienesProdCP" localSheetId="0">'[2]DATOS BÁSICOS'!#REF!</definedName>
    <definedName name="BienesProdCP">'[2]DATOS BÁSICOS'!#REF!</definedName>
    <definedName name="BienesProdSP" localSheetId="0">'[2]DATOS BÁSICOS'!#REF!</definedName>
    <definedName name="BienesProdSP">'[2]DATOS BÁSICOS'!#REF!</definedName>
    <definedName name="BienesProduccion" localSheetId="0">'[2]EVALUACIÓN FINANCIERA'!#REF!</definedName>
    <definedName name="BienesProduccion">'[2]EVALUACIÓN FINANCIERA'!#REF!</definedName>
    <definedName name="BolsaMercantil" localSheetId="0">#REF!</definedName>
    <definedName name="BolsaMercantil">#REF!</definedName>
    <definedName name="Buenos_Aires" localSheetId="0">#REF!</definedName>
    <definedName name="Buenos_Aires">#REF!</definedName>
    <definedName name="C_" localSheetId="0">#REF!</definedName>
    <definedName name="C_">#REF!</definedName>
    <definedName name="caep" localSheetId="0">'[4]EVALUACIÓN FINANCIERA'!#REF!</definedName>
    <definedName name="caep">'[4]EVALUACIÓN FINANCIERA'!#REF!</definedName>
    <definedName name="caep2" localSheetId="0">'[2]EVALUACIÓN FINANCIERA'!#REF!</definedName>
    <definedName name="caep2">'[2]EVALUACIÓN FINANCIERA'!#REF!</definedName>
    <definedName name="caep3" localSheetId="0">'[2]EVALUACIÓN FINANCIERA'!#REF!</definedName>
    <definedName name="caep3">'[2]EVALUACIÓN FINANCIERA'!#REF!</definedName>
    <definedName name="caes" localSheetId="0">'[4]EVALUACIÓN ECONÓMICA'!#REF!</definedName>
    <definedName name="caes">'[4]EVALUACIÓN ECONÓMICA'!#REF!</definedName>
    <definedName name="caes2" localSheetId="0">'[2]EVALUACIÓN ECONÓMICA'!#REF!</definedName>
    <definedName name="caes2">'[2]EVALUACIÓN ECONÓMICA'!#REF!</definedName>
    <definedName name="caes3" localSheetId="0">'[2]EVALUACIÓN ECONÓMICA'!#REF!</definedName>
    <definedName name="caes3">'[2]EVALUACIÓN ECONÓMICA'!#REF!</definedName>
    <definedName name="caesx" localSheetId="0">#REF!</definedName>
    <definedName name="caesx">#REF!</definedName>
    <definedName name="Caldono" localSheetId="0">#REF!</definedName>
    <definedName name="Caldono">#REF!</definedName>
    <definedName name="CambioInversion" localSheetId="0">'[2]EVALUACIÓN FINANCIERA'!#REF!</definedName>
    <definedName name="CambioInversion">'[2]EVALUACIÓN FINANCIERA'!#REF!</definedName>
    <definedName name="Caqueta" localSheetId="0">#REF!</definedName>
    <definedName name="Caqueta">#REF!</definedName>
    <definedName name="CATATUMBO" localSheetId="0">#REF!</definedName>
    <definedName name="CATATUMBO">#REF!</definedName>
    <definedName name="Cauca" localSheetId="0">#REF!</definedName>
    <definedName name="Cauca">#REF!</definedName>
    <definedName name="CDP_2019" localSheetId="0">#REF!</definedName>
    <definedName name="CDP_2019">#REF!</definedName>
    <definedName name="celda0" localSheetId="0">'[2]DATOS BÁSICOS'!#REF!</definedName>
    <definedName name="celda0">'[2]DATOS BÁSICOS'!#REF!</definedName>
    <definedName name="celda1" localSheetId="0">#REF!</definedName>
    <definedName name="celda1">#REF!</definedName>
    <definedName name="celda10" localSheetId="0">'[2]EVALUACIÓN ECONÓMICA'!#REF!</definedName>
    <definedName name="celda10">'[2]EVALUACIÓN ECONÓMICA'!#REF!</definedName>
    <definedName name="celda10a" localSheetId="0">'[2]EVALUACIÓN ECONÓMICA'!#REF!</definedName>
    <definedName name="celda10a">'[2]EVALUACIÓN ECONÓMICA'!#REF!</definedName>
    <definedName name="celda10b" localSheetId="0">'[2]EVALUACIÓN ECONÓMICA'!#REF!</definedName>
    <definedName name="celda10b">'[2]EVALUACIÓN ECONÓMICA'!#REF!</definedName>
    <definedName name="celda10c" localSheetId="0">'[2]EVALUACIÓN ECONÓMICA'!#REF!</definedName>
    <definedName name="celda10c">'[2]EVALUACIÓN ECONÓMICA'!#REF!</definedName>
    <definedName name="celda10d" localSheetId="0">'[2]EVALUACIÓN ECONÓMICA'!#REF!</definedName>
    <definedName name="celda10d">'[2]EVALUACIÓN ECONÓMICA'!#REF!</definedName>
    <definedName name="celda10e" localSheetId="0">'[2]EVALUACIÓN ECONÓMICA'!#REF!</definedName>
    <definedName name="celda10e">'[2]EVALUACIÓN ECONÓMICA'!#REF!</definedName>
    <definedName name="celda10f" localSheetId="0">'[2]EVALUACIÓN ECONÓMICA'!#REF!</definedName>
    <definedName name="celda10f">'[2]EVALUACIÓN ECONÓMICA'!#REF!</definedName>
    <definedName name="celda10g" localSheetId="0">'[2]EVALUACIÓN ECONÓMICA'!#REF!</definedName>
    <definedName name="celda10g">'[2]EVALUACIÓN ECONÓMICA'!#REF!</definedName>
    <definedName name="celda10h" localSheetId="0">'[2]EVALUACIÓN ECONÓMICA'!#REF!</definedName>
    <definedName name="celda10h">'[2]EVALUACIÓN ECONÓMICA'!#REF!</definedName>
    <definedName name="celda10i" localSheetId="0">'[2]EVALUACIÓN ECONÓMICA'!#REF!</definedName>
    <definedName name="celda10i">'[2]EVALUACIÓN ECONÓMICA'!#REF!</definedName>
    <definedName name="celda10j" localSheetId="0">'[2]EVALUACIÓN ECONÓMICA'!#REF!</definedName>
    <definedName name="celda10j">'[2]EVALUACIÓN ECONÓMICA'!#REF!</definedName>
    <definedName name="celda11" localSheetId="0">'[2]EVALUACIÓN ECONÓMICA'!#REF!</definedName>
    <definedName name="celda11">'[2]EVALUACIÓN ECONÓMICA'!#REF!</definedName>
    <definedName name="celda11a" localSheetId="0">'[2]EVALUACIÓN ECONÓMICA'!#REF!</definedName>
    <definedName name="celda11a">'[2]EVALUACIÓN ECONÓMICA'!#REF!</definedName>
    <definedName name="celda11b" localSheetId="0">'[2]EVALUACIÓN ECONÓMICA'!#REF!</definedName>
    <definedName name="celda11b">'[2]EVALUACIÓN ECONÓMICA'!#REF!</definedName>
    <definedName name="celda11c" localSheetId="0">'[2]EVALUACIÓN ECONÓMICA'!#REF!</definedName>
    <definedName name="celda11c">'[2]EVALUACIÓN ECONÓMICA'!#REF!</definedName>
    <definedName name="celda11d" localSheetId="0">'[2]EVALUACIÓN ECONÓMICA'!#REF!</definedName>
    <definedName name="celda11d">'[2]EVALUACIÓN ECONÓMICA'!#REF!</definedName>
    <definedName name="celda11e" localSheetId="0">'[2]EVALUACIÓN ECONÓMICA'!#REF!</definedName>
    <definedName name="celda11e">'[2]EVALUACIÓN ECONÓMICA'!#REF!</definedName>
    <definedName name="celda11f" localSheetId="0">'[2]EVALUACIÓN ECONÓMICA'!#REF!</definedName>
    <definedName name="celda11f">'[2]EVALUACIÓN ECONÓMICA'!#REF!</definedName>
    <definedName name="celda11g" localSheetId="0">'[2]EVALUACIÓN ECONÓMICA'!#REF!</definedName>
    <definedName name="celda11g">'[2]EVALUACIÓN ECONÓMICA'!#REF!</definedName>
    <definedName name="celda11h" localSheetId="0">'[2]EVALUACIÓN ECONÓMICA'!#REF!</definedName>
    <definedName name="celda11h">'[2]EVALUACIÓN ECONÓMICA'!#REF!</definedName>
    <definedName name="celda11i" localSheetId="0">'[2]EVALUACIÓN ECONÓMICA'!#REF!</definedName>
    <definedName name="celda11i">'[2]EVALUACIÓN ECONÓMICA'!#REF!</definedName>
    <definedName name="celda11j" localSheetId="0">'[2]EVALUACIÓN ECONÓMICA'!#REF!</definedName>
    <definedName name="celda11j">'[2]EVALUACIÓN ECONÓMICA'!#REF!</definedName>
    <definedName name="celda12" localSheetId="0">'[2]EVALUACIÓN ECONÓMICA'!#REF!</definedName>
    <definedName name="celda12">'[2]EVALUACIÓN ECONÓMICA'!#REF!</definedName>
    <definedName name="celda12a" localSheetId="0">'[2]EVALUACIÓN ECONÓMICA'!#REF!</definedName>
    <definedName name="celda12a">'[2]EVALUACIÓN ECONÓMICA'!#REF!</definedName>
    <definedName name="celda12b" localSheetId="0">'[2]EVALUACIÓN ECONÓMICA'!#REF!</definedName>
    <definedName name="celda12b">'[2]EVALUACIÓN ECONÓMICA'!#REF!</definedName>
    <definedName name="celda13" localSheetId="0">'[2]EVALUACIÓN FINANCIERA'!#REF!</definedName>
    <definedName name="celda13">'[2]EVALUACIÓN FINANCIERA'!#REF!</definedName>
    <definedName name="celda13a" localSheetId="0">'[2]EVALUACIÓN FINANCIERA'!#REF!</definedName>
    <definedName name="celda13a">'[2]EVALUACIÓN FINANCIERA'!#REF!</definedName>
    <definedName name="celda13b" localSheetId="0">'[2]EVALUACIÓN FINANCIERA'!#REF!</definedName>
    <definedName name="celda13b">'[2]EVALUACIÓN FINANCIERA'!#REF!</definedName>
    <definedName name="celda14" localSheetId="0">'[2]EVALUACIÓN FINANCIERA'!#REF!</definedName>
    <definedName name="celda14">'[2]EVALUACIÓN FINANCIERA'!#REF!</definedName>
    <definedName name="celda14a" localSheetId="0">'[2]EVALUACIÓN FINANCIERA'!#REF!</definedName>
    <definedName name="celda14a">'[2]EVALUACIÓN FINANCIERA'!#REF!</definedName>
    <definedName name="celda14b" localSheetId="0">'[2]EVALUACIÓN FINANCIERA'!#REF!</definedName>
    <definedName name="celda14b">'[2]EVALUACIÓN FINANCIERA'!#REF!</definedName>
    <definedName name="celda15" localSheetId="0">'[2]EVALUACIÓN FINANCIERA'!#REF!</definedName>
    <definedName name="celda15">'[2]EVALUACIÓN FINANCIERA'!#REF!</definedName>
    <definedName name="celda15a" localSheetId="0">'[2]EVALUACIÓN FINANCIERA'!#REF!</definedName>
    <definedName name="celda15a">'[2]EVALUACIÓN FINANCIERA'!#REF!</definedName>
    <definedName name="celda15b" localSheetId="0">'[2]EVALUACIÓN FINANCIERA'!#REF!</definedName>
    <definedName name="celda15b">'[2]EVALUACIÓN FINANCIERA'!#REF!</definedName>
    <definedName name="celda16" localSheetId="0">'[2]EVALUACIÓN FINANCIERA'!#REF!</definedName>
    <definedName name="celda16">'[2]EVALUACIÓN FINANCIERA'!#REF!</definedName>
    <definedName name="celda16a" localSheetId="0">'[2]EVALUACIÓN FINANCIERA'!#REF!</definedName>
    <definedName name="celda16a">'[2]EVALUACIÓN FINANCIERA'!#REF!</definedName>
    <definedName name="celda17" localSheetId="0">'[2]EVALUACIÓN FINANCIERA'!#REF!</definedName>
    <definedName name="celda17">'[2]EVALUACIÓN FINANCIERA'!#REF!</definedName>
    <definedName name="celda17a" localSheetId="0">'[2]EVALUACIÓN FINANCIERA'!#REF!</definedName>
    <definedName name="celda17a">'[2]EVALUACIÓN FINANCIERA'!#REF!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'[2]DATOS BÁSICOS'!#REF!</definedName>
    <definedName name="celda19">'[2]DATOS BÁSICOS'!#REF!</definedName>
    <definedName name="celda1c" localSheetId="0">'[2]EVALUACIÓN ECONÓMICA'!#REF!</definedName>
    <definedName name="celda1c">'[2]EVALUACIÓN ECONÓMICA'!#REF!</definedName>
    <definedName name="celda1d" localSheetId="0">'[2]EVALUACIÓN ECONÓMICA'!#REF!</definedName>
    <definedName name="celda1d">'[2]EVALUACIÓN ECONÓMICA'!#REF!</definedName>
    <definedName name="celda1e" localSheetId="0">'[2]EVALUACIÓN ECONÓMICA'!#REF!</definedName>
    <definedName name="celda1e">'[2]EVALUACIÓN ECONÓMICA'!#REF!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'[4]EVALUACIÓN FINANCIERA'!#REF!</definedName>
    <definedName name="celda21">'[4]EVALUACIÓN FINANCIERA'!#REF!</definedName>
    <definedName name="celda21a" localSheetId="0">'[4]EVALUACIÓN FINANCIERA'!#REF!</definedName>
    <definedName name="celda21a">'[4]EVALUACIÓN FINANCIERA'!#REF!</definedName>
    <definedName name="Celda22" localSheetId="0">'[4]EVALUACIÓN ECONÓMICA'!#REF!</definedName>
    <definedName name="Celda22">'[4]EVALUACIÓN ECONÓMICA'!#REF!</definedName>
    <definedName name="Celda22a" localSheetId="0">'[4]EVALUACIÓN ECONÓMICA'!#REF!</definedName>
    <definedName name="Celda22a">'[4]EVALUACIÓN ECONÓMICA'!#REF!</definedName>
    <definedName name="celda23" localSheetId="0">'[2]EVALUACIÓN ECONÓMICA'!#REF!</definedName>
    <definedName name="celda23">'[2]EVALUACIÓN ECONÓMICA'!#REF!</definedName>
    <definedName name="celda24" localSheetId="0">'[2]EVALUACIÓN ECONÓMICA'!#REF!</definedName>
    <definedName name="celda24">'[2]EVALUACIÓN ECONÓMICA'!#REF!</definedName>
    <definedName name="celda25" localSheetId="0">'[2]EVALUACIÓN ECONÓMICA'!#REF!</definedName>
    <definedName name="celda25">'[2]EVALUACIÓN ECONÓMICA'!#REF!</definedName>
    <definedName name="celda26" localSheetId="0">'[2]EVALUACIÓN ECONÓMICA'!#REF!</definedName>
    <definedName name="celda26">'[2]EVALUACIÓN ECONÓMICA'!#REF!</definedName>
    <definedName name="celda27" localSheetId="0">'[2]EVALUACIÓN ECONÓMICA'!#REF!</definedName>
    <definedName name="celda27">'[2]EVALUACIÓN ECONÓMICA'!#REF!</definedName>
    <definedName name="celda28" localSheetId="0">'[2]EVALUACIÓN ECONÓMICA'!#REF!</definedName>
    <definedName name="celda28">'[2]EVALUACIÓN ECONÓMICA'!#REF!</definedName>
    <definedName name="celda29" localSheetId="0">'[2]EVALUACIÓN FINANCIERA'!#REF!</definedName>
    <definedName name="celda29">'[2]EVALUACIÓN FINANCIERA'!#REF!</definedName>
    <definedName name="celda3" localSheetId="0">'[4]EVALUACIÓN FINANCIERA'!#REF!</definedName>
    <definedName name="celda3">'[4]EVALUACIÓN FINANCIERA'!#REF!</definedName>
    <definedName name="celda30" localSheetId="0">'[2]EVALUACIÓN FINANCIERA'!#REF!</definedName>
    <definedName name="celda30">'[2]EVALUACIÓN FINANCIERA'!#REF!</definedName>
    <definedName name="celda31" localSheetId="0">'[2]EVALUACIÓN FINANCIERA'!#REF!</definedName>
    <definedName name="celda31">'[2]EVALUACIÓN FINANCIERA'!#REF!</definedName>
    <definedName name="celda32" localSheetId="0">'[2]EVALUACIÓN FINANCIERA'!#REF!</definedName>
    <definedName name="celda32">'[2]EVALUACIÓN FINANCIERA'!#REF!</definedName>
    <definedName name="celda33" localSheetId="0">'[2]EVALUACIÓN FINANCIERA'!#REF!</definedName>
    <definedName name="celda33">'[2]EVALUACIÓN FINANCIERA'!#REF!</definedName>
    <definedName name="celda34" localSheetId="0">'[2]EVALUACIÓN FINANCIERA'!#REF!</definedName>
    <definedName name="celda34">'[2]EVALUACIÓN FINANCIERA'!#REF!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'[4]EVALUACIÓN FINANCIERA'!#REF!</definedName>
    <definedName name="celda3a">'[4]EVALUACIÓN FINANCIERA'!#REF!</definedName>
    <definedName name="celda4" localSheetId="0">'[4]EVALUACIÓN ECONÓMICA'!#REF!</definedName>
    <definedName name="celda4">'[4]EVALUACIÓN ECONÓMICA'!#REF!</definedName>
    <definedName name="celda4a" localSheetId="0">'[4]EVALUACIÓN ECONÓMICA'!#REF!</definedName>
    <definedName name="celda4a">'[4]EVALUACIÓN ECONÓMICA'!#REF!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'[4]EVALUACIÓN FINANCIERA'!#REF!</definedName>
    <definedName name="celda6">'[4]EVALUACIÓN FINANCIERA'!#REF!</definedName>
    <definedName name="celda6a" localSheetId="0">'[4]EVALUACIÓN FINANCIERA'!#REF!</definedName>
    <definedName name="celda6a">'[4]EVALUACIÓN FINANCIERA'!#REF!</definedName>
    <definedName name="celda6c" localSheetId="0">'[2]EVALUACIÓN FINANCIERA'!#REF!</definedName>
    <definedName name="celda6c">'[2]EVALUACIÓN FINANCIERA'!#REF!</definedName>
    <definedName name="celda6d" localSheetId="0">'[2]EVALUACIÓN FINANCIERA'!#REF!</definedName>
    <definedName name="celda6d">'[2]EVALUACIÓN FINANCIERA'!#REF!</definedName>
    <definedName name="celda6e" localSheetId="0">'[2]EVALUACIÓN FINANCIERA'!#REF!</definedName>
    <definedName name="celda6e">'[2]EVALUACIÓN FINANCIERA'!#REF!</definedName>
    <definedName name="celda6f" localSheetId="0">'[2]EVALUACIÓN FINANCIERA'!#REF!</definedName>
    <definedName name="celda6f">'[2]EVALUACIÓN FINANCIERA'!#REF!</definedName>
    <definedName name="celda6g" localSheetId="0">'[2]EVALUACIÓN FINANCIERA'!#REF!</definedName>
    <definedName name="celda6g">'[2]EVALUACIÓN FINANCIERA'!#REF!</definedName>
    <definedName name="celda6h" localSheetId="0">'[2]EVALUACIÓN FINANCIERA'!#REF!</definedName>
    <definedName name="celda6h">'[2]EVALUACIÓN FINANCIERA'!#REF!</definedName>
    <definedName name="celda7" localSheetId="0">'[2]EVALUACIÓN FINANCIERA'!#REF!</definedName>
    <definedName name="celda7">'[2]EVALUACIÓN FINANCIERA'!#REF!</definedName>
    <definedName name="celda7a" localSheetId="0">'[2]EVALUACIÓN FINANCIERA'!#REF!</definedName>
    <definedName name="celda7a">'[2]EVALUACIÓN FINANCIERA'!#REF!</definedName>
    <definedName name="celda7b" localSheetId="0">'[2]EVALUACIÓN FINANCIERA'!#REF!</definedName>
    <definedName name="celda7b">'[2]EVALUACIÓN FINANCIERA'!#REF!</definedName>
    <definedName name="celda7c" localSheetId="0">'[2]EVALUACIÓN FINANCIERA'!#REF!</definedName>
    <definedName name="celda7c">'[2]EVALUACIÓN FINANCIERA'!#REF!</definedName>
    <definedName name="celda7d" localSheetId="0">'[2]EVALUACIÓN FINANCIERA'!#REF!</definedName>
    <definedName name="celda7d">'[2]EVALUACIÓN FINANCIERA'!#REF!</definedName>
    <definedName name="celda7e" localSheetId="0">'[2]EVALUACIÓN FINANCIERA'!#REF!</definedName>
    <definedName name="celda7e">'[2]EVALUACIÓN FINANCIERA'!#REF!</definedName>
    <definedName name="celda7f" localSheetId="0">'[2]EVALUACIÓN FINANCIERA'!#REF!</definedName>
    <definedName name="celda7f">'[2]EVALUACIÓN FINANCIERA'!#REF!</definedName>
    <definedName name="celda7g" localSheetId="0">'[2]EVALUACIÓN FINANCIERA'!#REF!</definedName>
    <definedName name="celda7g">'[2]EVALUACIÓN FINANCIERA'!#REF!</definedName>
    <definedName name="celda7h" localSheetId="0">'[2]EVALUACIÓN FINANCIERA'!#REF!</definedName>
    <definedName name="celda7h">'[2]EVALUACIÓN FINANCIERA'!#REF!</definedName>
    <definedName name="celda7i" localSheetId="0">'[2]EVALUACIÓN FINANCIERA'!#REF!</definedName>
    <definedName name="celda7i">'[2]EVALUACIÓN FINANCIERA'!#REF!</definedName>
    <definedName name="celda7j" localSheetId="0">'[2]EVALUACIÓN FINANCIERA'!#REF!</definedName>
    <definedName name="celda7j">'[2]EVALUACIÓN FINANCIERA'!#REF!</definedName>
    <definedName name="celda8" localSheetId="0">'[2]EVALUACIÓN FINANCIERA'!#REF!</definedName>
    <definedName name="celda8">'[2]EVALUACIÓN FINANCIERA'!#REF!</definedName>
    <definedName name="celda8a" localSheetId="0">'[2]EVALUACIÓN FINANCIERA'!#REF!</definedName>
    <definedName name="celda8a">'[2]EVALUACIÓN FINANCIERA'!#REF!</definedName>
    <definedName name="celda8b" localSheetId="0">'[2]EVALUACIÓN FINANCIERA'!#REF!</definedName>
    <definedName name="celda8b">'[2]EVALUACIÓN FINANCIERA'!#REF!</definedName>
    <definedName name="celda8c" localSheetId="0">'[2]EVALUACIÓN FINANCIERA'!#REF!</definedName>
    <definedName name="celda8c">'[2]EVALUACIÓN FINANCIERA'!#REF!</definedName>
    <definedName name="celda8d" localSheetId="0">'[2]EVALUACIÓN FINANCIERA'!#REF!</definedName>
    <definedName name="celda8d">'[2]EVALUACIÓN FINANCIERA'!#REF!</definedName>
    <definedName name="celda8e" localSheetId="0">'[2]EVALUACIÓN FINANCIERA'!#REF!</definedName>
    <definedName name="celda8e">'[2]EVALUACIÓN FINANCIERA'!#REF!</definedName>
    <definedName name="celda8f" localSheetId="0">'[2]EVALUACIÓN FINANCIERA'!#REF!</definedName>
    <definedName name="celda8f">'[2]EVALUACIÓN FINANCIERA'!#REF!</definedName>
    <definedName name="celda8g" localSheetId="0">'[2]EVALUACIÓN FINANCIERA'!#REF!</definedName>
    <definedName name="celda8g">'[2]EVALUACIÓN FINANCIERA'!#REF!</definedName>
    <definedName name="celda8h" localSheetId="0">'[2]EVALUACIÓN FINANCIERA'!#REF!</definedName>
    <definedName name="celda8h">'[2]EVALUACIÓN FINANCIERA'!#REF!</definedName>
    <definedName name="celda8i" localSheetId="0">'[2]EVALUACIÓN FINANCIERA'!#REF!</definedName>
    <definedName name="celda8i">'[2]EVALUACIÓN FINANCIERA'!#REF!</definedName>
    <definedName name="celda8j" localSheetId="0">'[2]EVALUACIÓN FINANCIERA'!#REF!</definedName>
    <definedName name="celda8j">'[2]EVALUACIÓN FINANCIERA'!#REF!</definedName>
    <definedName name="celda9" localSheetId="0">'[4]EVALUACIÓN ECONÓMICA'!#REF!</definedName>
    <definedName name="celda9">'[4]EVALUACIÓN ECONÓMICA'!#REF!</definedName>
    <definedName name="celda9a" localSheetId="0">'[4]EVALUACIÓN ECONÓMICA'!#REF!</definedName>
    <definedName name="celda9a">'[4]EVALUACIÓN ECONÓMICA'!#REF!</definedName>
    <definedName name="celda9c" localSheetId="0">'[2]EVALUACIÓN ECONÓMICA'!#REF!</definedName>
    <definedName name="celda9c">'[2]EVALUACIÓN ECONÓMICA'!#REF!</definedName>
    <definedName name="celda9d" localSheetId="0">'[2]EVALUACIÓN ECONÓMICA'!#REF!</definedName>
    <definedName name="celda9d">'[2]EVALUACIÓN ECONÓMICA'!#REF!</definedName>
    <definedName name="celda9e" localSheetId="0">'[2]EVALUACIÓN ECONÓMICA'!#REF!</definedName>
    <definedName name="celda9e">'[2]EVALUACIÓN ECONÓMICA'!#REF!</definedName>
    <definedName name="celda9f" localSheetId="0">'[2]EVALUACIÓN ECONÓMICA'!#REF!</definedName>
    <definedName name="celda9f">'[2]EVALUACIÓN ECONÓMICA'!#REF!</definedName>
    <definedName name="celda9g" localSheetId="0">'[2]EVALUACIÓN ECONÓMICA'!#REF!</definedName>
    <definedName name="celda9g">'[2]EVALUACIÓN ECONÓMICA'!#REF!</definedName>
    <definedName name="celda9h" localSheetId="0">'[2]EVALUACIÓN ECONÓMICA'!#REF!</definedName>
    <definedName name="celda9h">'[2]EVALUACIÓN ECONÓMICA'!#REF!</definedName>
    <definedName name="celdacontrol" localSheetId="0">'[2]EVALUACIÓN ECONÓMICA'!#REF!</definedName>
    <definedName name="celdacontrol">'[2]EVALUACIÓN ECONÓMICA'!#REF!</definedName>
    <definedName name="celdacontrol1" localSheetId="0">'[4]EVALUACIÓN ECONÓMICA'!#REF!</definedName>
    <definedName name="celdacontrol1">'[4]EVALUACIÓN ECONÓMICA'!#REF!</definedName>
    <definedName name="celdacontrol2" localSheetId="0">'[2]EVALUACIÓN ECONÓMICA'!#REF!</definedName>
    <definedName name="celdacontrol2">'[2]EVALUACIÓN ECONÓMICA'!#REF!</definedName>
    <definedName name="celdacontrol3" localSheetId="0">'[2]EVALUACIÓN ECONÓMICA'!#REF!</definedName>
    <definedName name="celdacontrol3">'[2]EVALUACIÓN ECONÓMICA'!#REF!</definedName>
    <definedName name="celdatotal" localSheetId="0">'[2]EVALUACIÓN ECONÓMICA'!#REF!</definedName>
    <definedName name="celdatotal">'[2]EVALUACIÓN ECONÓMICA'!#REF!</definedName>
    <definedName name="celdatotal2" localSheetId="0">'[2]EVALUACIÓN FINANCIERA'!#REF!</definedName>
    <definedName name="celdatotal2">'[2]EVALUACIÓN FINANCIERA'!#REF!</definedName>
    <definedName name="celdatotal3" localSheetId="0">'[2]EVALUACIÓN FINANCIERA'!#REF!</definedName>
    <definedName name="celdatotal3">'[2]EVALUACIÓN FINANCIERA'!#REF!</definedName>
    <definedName name="celdatotal5" localSheetId="0">'[2]EVALUACIÓN ECONÓMICA'!#REF!</definedName>
    <definedName name="celdatotal5">'[2]EVALUACIÓN ECONÓMICA'!#REF!</definedName>
    <definedName name="celdatotal6" localSheetId="0">'[2]EVALUACIÓN ECONÓMICA'!#REF!</definedName>
    <definedName name="celdatotal6">'[2]EVALUACIÓN ECONÓMICA'!#REF!</definedName>
    <definedName name="celday" localSheetId="0">'[2]DATOS BÁSICOS'!#REF!</definedName>
    <definedName name="celday">'[2]DATOS BÁSICOS'!#REF!</definedName>
    <definedName name="celdaya" localSheetId="0">'[2]DATOS BÁSICOS'!#REF!</definedName>
    <definedName name="celdaya">'[2]DATOS BÁSICOS'!#REF!</definedName>
    <definedName name="centena" localSheetId="0">{"";"c";"dosc";"tresc";"cuatroc";"quin";"seisc";"setec";"ochoc";"novec"}&amp;"ient"</definedName>
    <definedName name="centena">{"";"c";"dosc";"tresc";"cuatroc";"quin";"seisc";"setec";"ochoc";"novec"}&amp;"ient"</definedName>
    <definedName name="centena_1" localSheetId="0">{"";"c";"dosc";"tresc";"cuatroc";"quin";"seisc";"setec";"ochoc";"novec"}&amp;"ient"</definedName>
    <definedName name="centena_1">{"";"c";"dosc";"tresc";"cuatroc";"quin";"seisc";"setec";"ochoc";"novec"}&amp;"ient"</definedName>
    <definedName name="centena_1_1" localSheetId="0">{"";"c";"dosc";"tresc";"cuatroc";"quin";"seisc";"setec";"ochoc";"novec"}&amp;"ient"</definedName>
    <definedName name="centena_1_1">{"";"c";"dosc";"tresc";"cuatroc";"quin";"seisc";"setec";"ochoc";"novec"}&amp;"ient"</definedName>
    <definedName name="Centenas" localSheetId="0">{"";"c";"dosc";"tresc";"cuatroc";"quin";"seisc";"setec";"ochoc";"novec"}&amp;"ient"</definedName>
    <definedName name="Centenas">{"";"c";"dosc";"tresc";"cuatroc";"quin";"seisc";"setec";"ochoc";"novec"}&amp;"ient"</definedName>
    <definedName name="Centenas_1" localSheetId="0">{"";"c";"dosc";"tresc";"cuatroc";"quin";"seisc";"setec";"ochoc";"novec"}&amp;"ient"</definedName>
    <definedName name="Centenas_1">{"";"c";"dosc";"tresc";"cuatroc";"quin";"seisc";"setec";"ochoc";"novec"}&amp;"ient"</definedName>
    <definedName name="Centenas_1_1" localSheetId="0">{"";"c";"dosc";"tresc";"cuatroc";"quin";"seisc";"setec";"ochoc";"novec"}&amp;"ient"</definedName>
    <definedName name="Centenas_1_1">{"";"c";"dosc";"tresc";"cuatroc";"quin";"seisc";"setec";"ochoc";"novec"}&amp;"ient"</definedName>
    <definedName name="Centenas2" localSheetId="0">{"";"c";"dosc";"tresc";"cuatroc";"quin";"seisc";"setec";"ochoc";"novec"}&amp;"ient"</definedName>
    <definedName name="Centenas2">{"";"c";"dosc";"tresc";"cuatroc";"quin";"seisc";"setec";"ochoc";"novec"}&amp;"ient"</definedName>
    <definedName name="Centenas2_1" localSheetId="0">{"";"c";"dosc";"tresc";"cuatroc";"quin";"seisc";"setec";"ochoc";"novec"}&amp;"ient"</definedName>
    <definedName name="Centenas2_1">{"";"c";"dosc";"tresc";"cuatroc";"quin";"seisc";"setec";"ochoc";"novec"}&amp;"ient"</definedName>
    <definedName name="Cesar" localSheetId="0">#REF!</definedName>
    <definedName name="Cesar">#REF!</definedName>
    <definedName name="Choco" localSheetId="0">#REF!</definedName>
    <definedName name="Choco">#REF!</definedName>
    <definedName name="CODIGOS" localSheetId="0">#REF!</definedName>
    <definedName name="CODIGOS">#REF!</definedName>
    <definedName name="Comentario" localSheetId="0">'[2]DATOS BÁSICOS'!#REF!</definedName>
    <definedName name="Comentario">'[2]DATOS BÁSICOS'!#REF!</definedName>
    <definedName name="Comercialización" localSheetId="0">#REF!</definedName>
    <definedName name="Comercialización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RDILLERA_CENTRAL" localSheetId="0">#REF!</definedName>
    <definedName name="CORDILLERA_CENTRAL">#REF!</definedName>
    <definedName name="Cordoba" localSheetId="0">#REF!</definedName>
    <definedName name="Cordoba">#REF!</definedName>
    <definedName name="CostoIncremental" localSheetId="0">'[2]DATOS BÁSICOS'!#REF!</definedName>
    <definedName name="CostoIncremental">'[2]DATOS BÁSICOS'!#REF!</definedName>
    <definedName name="COSTOKILO" localSheetId="0">#REF!</definedName>
    <definedName name="COSTOKILO">#REF!</definedName>
    <definedName name="CostosComercializacion" localSheetId="0">'[2]EVALUACIÓN FINANCIERA'!#REF!</definedName>
    <definedName name="CostosComercializacion">'[2]EVALUACIÓN FINANCIERA'!#REF!</definedName>
    <definedName name="CostosEstablecimientoEco">'[11]EVALUACIÓN ECONÓMICA'!$M$80</definedName>
    <definedName name="CostosEstablecimientoFin">'[11]EVALUACIÓN FINANCIERA'!$M$93</definedName>
    <definedName name="costosmenesqind_impr3" localSheetId="0">'[8]Costos Antiguos'!#REF!</definedName>
    <definedName name="costosmenesqind_impr3">'[8]Costos Antiguos'!#REF!</definedName>
    <definedName name="CostosMensEsqInd_Impr2" localSheetId="0">'[8]Costos Antiguos'!#REF!</definedName>
    <definedName name="CostosMensEsqInd_Impr2">'[8]Costos Antiguos'!#REF!</definedName>
    <definedName name="CostosMes" localSheetId="0">'[8]Costos Antiguos'!#REF!</definedName>
    <definedName name="CostosMes">'[8]Costos Antiguos'!#REF!</definedName>
    <definedName name="CostoSocial" localSheetId="0">#REF!</definedName>
    <definedName name="CostoSocial">#REF!</definedName>
    <definedName name="CostosProduccion" localSheetId="0">'[2]EVALUACIÓN FINANCIERA'!#REF!</definedName>
    <definedName name="CostosProduccion">'[2]EVALUACIÓN FINANCIERA'!#REF!</definedName>
    <definedName name="cppc" localSheetId="0">'[2]EVALUACIÓN ECONÓMICA'!#REF!</definedName>
    <definedName name="cppc">'[2]EVALUACIÓN ECONÓMICA'!#REF!</definedName>
    <definedName name="cppc2" localSheetId="0">'[2]EVALUACIÓN ECONÓMICA'!#REF!</definedName>
    <definedName name="cppc2">'[2]EVALUACIÓN ECONÓMICA'!#REF!</definedName>
    <definedName name="cppc2p" localSheetId="0">'[2]EVALUACIÓN FINANCIERA'!#REF!</definedName>
    <definedName name="cppc2p">'[2]EVALUACIÓN FINANCIERA'!#REF!</definedName>
    <definedName name="cppc3" localSheetId="0">'[2]EVALUACIÓN ECONÓMICA'!#REF!</definedName>
    <definedName name="cppc3">'[2]EVALUACIÓN ECONÓMICA'!#REF!</definedName>
    <definedName name="cppc3p" localSheetId="0">'[2]EVALUACIÓN FINANCIERA'!#REF!</definedName>
    <definedName name="cppc3p">'[2]EVALUACIÓN FINANCIERA'!#REF!</definedName>
    <definedName name="cppcp" localSheetId="0">'[2]EVALUACIÓN FINANCIERA'!#REF!</definedName>
    <definedName name="cppcp">'[2]EVALUACIÓN FINANCIERA'!#REF!</definedName>
    <definedName name="Cronograma">'[15]Areas,MO, CostProd, Vr.Prod'!$K$53</definedName>
    <definedName name="CTR" localSheetId="0">#REF!</definedName>
    <definedName name="CTR">#REF!</definedName>
    <definedName name="cuadro">[1]HOLANDA!$DY$7997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beiba" localSheetId="0">#REF!</definedName>
    <definedName name="Dabeiba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" localSheetId="0">#REF!</definedName>
    <definedName name="dd">#REF!</definedName>
    <definedName name="ddada" localSheetId="0">#REF!</definedName>
    <definedName name="ddada">#REF!</definedName>
    <definedName name="ddd" localSheetId="0">#REF!</definedName>
    <definedName name="ddd">#REF!</definedName>
    <definedName name="Decenas" localSheetId="0">{"";"";"";"trei";"cuare";"cincue";"sese";"sete";"oche";"nove"}&amp;"nta "</definedName>
    <definedName name="Decenas">{"";"";"";"trei";"cuare";"cincue";"sese";"sete";"oche";"nove"}&amp;"nta "</definedName>
    <definedName name="Decenas_1" localSheetId="0">{"";"";"";"trei";"cuare";"cincue";"sese";"sete";"oche";"nove"}&amp;"nta "</definedName>
    <definedName name="Decenas_1">{"";"";"";"trei";"cuare";"cincue";"sese";"sete";"oche";"nove"}&amp;"nta "</definedName>
    <definedName name="Decenas_1_1" localSheetId="0">{"";"";"";"trei";"cuare";"cincue";"sese";"sete";"oche";"nove"}&amp;"nta "</definedName>
    <definedName name="Decenas_1_1">{"";"";"";"trei";"cuare";"cincue";"sese";"sete";"oche";"nove"}&amp;"nta "</definedName>
    <definedName name="DEPARTAMENTO">[16]Hoja2!$A$2:$A$15</definedName>
    <definedName name="DEPTOS">[17]Listas!$C$1:$C$33</definedName>
    <definedName name="DESC_CUENTA_BENEF">[18]Tablas!$AJ$2:$AJ$50</definedName>
    <definedName name="DESC_TIPO_CUENTA">[18]Tablas!$AM$2:$AM$5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r">'[19]Anexo 19_Capacitación Año1'!$H$5</definedName>
    <definedName name="disrate" localSheetId="0">#REF!</definedName>
    <definedName name="disrate">#REF!</definedName>
    <definedName name="divisas" localSheetId="0">'[4]EVALUACIÓN ECONÓMICA'!#REF!</definedName>
    <definedName name="divisas">'[4]EVALUACIÓN ECONÓMICA'!#REF!</definedName>
    <definedName name="divisas2" localSheetId="0">'[2]EVALUACIÓN ECONÓMICA'!#REF!</definedName>
    <definedName name="divisas2">'[2]EVALUACIÓN ECONÓMICA'!#REF!</definedName>
    <definedName name="divisas3" localSheetId="0">'[2]EVALUACIÓN ECONÓMICA'!#REF!</definedName>
    <definedName name="divisas3">'[2]EVALUACIÓN ECONÓMICA'!#REF!</definedName>
    <definedName name="dp">[20]Listas!$C$1:$C$33</definedName>
    <definedName name="dsfgfdsg" localSheetId="0">#REF!</definedName>
    <definedName name="dsfgfdsg">#REF!</definedName>
    <definedName name="e" localSheetId="0">#REF!</definedName>
    <definedName name="e">#REF!</definedName>
    <definedName name="ee" localSheetId="0">{"";"un";"dos";"tres";"cuatro";"cinco";"seis";"siete";"ocho";"nueve"}</definedName>
    <definedName name="ee">{"";"un";"dos";"tres";"cuatro";"cinco";"seis";"siete";"ocho";"nueve"}</definedName>
    <definedName name="ee_1" localSheetId="0">{"";"un";"dos";"tres";"cuatro";"cinco";"seis";"siete";"ocho";"nueve"}</definedName>
    <definedName name="ee_1">{"";"un";"dos";"tres";"cuatro";"cinco";"seis";"siete";"ocho";"nueve"}</definedName>
    <definedName name="ee_1_1" localSheetId="0">{"";"un";"dos";"tres";"cuatro";"cinco";"seis";"siete";"ocho";"nueve"}</definedName>
    <definedName name="ee_1_1">{"";"un";"dos";"tres";"cuatro";"cinco";"seis";"siete";"ocho";"nueve"}</definedName>
    <definedName name="ee_1_1_1" localSheetId="0">{"";"un";"dos";"tres";"cuatro";"cinco";"seis";"siete";"ocho";"nueve"}</definedName>
    <definedName name="ee_1_1_1">{"";"un";"dos";"tres";"cuatro";"cinco";"seis";"siete";"ocho";"nueve"}</definedName>
    <definedName name="ee_2" localSheetId="0">{"";"un";"dos";"tres";"cuatro";"cinco";"seis";"siete";"ocho";"nueve"}</definedName>
    <definedName name="ee_2">{"";"un";"dos";"tres";"cuatro";"cinco";"seis";"siete";"ocho";"nueve"}</definedName>
    <definedName name="eentre30_60" localSheetId="0">'[4]DATOS BÁSICOS'!#REF!</definedName>
    <definedName name="eentre30_60">'[4]DATOS BÁSICOS'!#REF!</definedName>
    <definedName name="eentre60_120" localSheetId="0">'[4]DATOS BÁSICOS'!#REF!</definedName>
    <definedName name="eentre60_120">'[4]DATOS BÁSICOS'!#REF!</definedName>
    <definedName name="eert">[21]Tabla8.Sostenimiento_Palma!$E$35</definedName>
    <definedName name="El_Bordo_Patia" localSheetId="0">#REF!</definedName>
    <definedName name="El_Bordo_Patia">#REF!</definedName>
    <definedName name="El_Proyecto_es_financiado" localSheetId="0">#REF!</definedName>
    <definedName name="El_Proyecto_es_financiado">#REF!</definedName>
    <definedName name="emas120" localSheetId="0">'[4]DATOS BÁSICOS'!#REF!</definedName>
    <definedName name="emas120">'[4]DATOS BÁSICOS'!#REF!</definedName>
    <definedName name="emenos30" localSheetId="0">'[4]DATOS BÁSICOS'!#REF!</definedName>
    <definedName name="emenos30">'[4]DATOS BÁSICOS'!#REF!</definedName>
    <definedName name="empezar" localSheetId="0">#REF!</definedName>
    <definedName name="empezar">#REF!</definedName>
    <definedName name="Enfoque" localSheetId="0">#REF!</definedName>
    <definedName name="Enfoque">#REF!</definedName>
    <definedName name="erewe" localSheetId="0">'[22]Cost. Prod HA.mensual'!#REF!</definedName>
    <definedName name="erewe">'[22]Cost. Prod HA.mensual'!#REF!</definedName>
    <definedName name="ertre">[21]Tabla8.Sostenimiento_Palma!$H$35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'[8]Costos Antiguos'!#REF!</definedName>
    <definedName name="Esquema_Servicios_Mens">'[8]Costos Antiguos'!#REF!</definedName>
    <definedName name="esquema_servicios_mens2" localSheetId="0">'[8]Costos Antiguos'!#REF!</definedName>
    <definedName name="esquema_servicios_mens2">'[8]Costos Antiguos'!#REF!</definedName>
    <definedName name="Esquema_Simplificado" localSheetId="0">#REF!</definedName>
    <definedName name="Esquema_Simplificado">#REF!</definedName>
    <definedName name="Esquema_Simplificado_Mens" localSheetId="0">'[8]Costos Antiguos'!#REF!</definedName>
    <definedName name="Esquema_Simplificado_Mens">'[8]Costos Antiguos'!#REF!</definedName>
    <definedName name="esquema_simplificado_mens2" localSheetId="0">'[8]Costos Antiguos'!#REF!</definedName>
    <definedName name="esquema_simplificado_mens2">'[8]Costos Antiguos'!#REF!</definedName>
    <definedName name="EstaAID" localSheetId="0">[23]Tabla7.Establecimiento_Palma!#REF!</definedName>
    <definedName name="EstaAID">[23]Tabla7.Establecimiento_Palma!#REF!</definedName>
    <definedName name="Estab">'[5]3.1_Establecimiento'!$E$36</definedName>
    <definedName name="Establ" localSheetId="0">#REF!</definedName>
    <definedName name="Establ">#REF!</definedName>
    <definedName name="Establec">'[24]3.1_Establecimiento'!$E$36</definedName>
    <definedName name="EstaCom" localSheetId="0">[23]Tabla7.Establecimiento_Palma!#REF!</definedName>
    <definedName name="EstaCom">[23]Tabla7.Establecimiento_Palma!#REF!</definedName>
    <definedName name="EstaCRE" localSheetId="0">[23]Tabla7.Establecimiento_Palma!#REF!</definedName>
    <definedName name="EstaCRE">[23]Tabla7.Establecimiento_Palma!#REF!</definedName>
    <definedName name="ETCR" localSheetId="0">#REF!</definedName>
    <definedName name="ETCR">#REF!</definedName>
    <definedName name="Exportable" localSheetId="0">'[2]DATOS BÁSICOS'!#REF!</definedName>
    <definedName name="Exportable">'[2]DATOS BÁSICOS'!#REF!</definedName>
    <definedName name="ExportableSIN2" localSheetId="0">'[2]DATOS BÁSICOS'!#REF!</definedName>
    <definedName name="ExportableSIN2">'[2]DATOS BÁSICOS'!#REF!</definedName>
    <definedName name="ExportableSIN3" localSheetId="0">'[2]DATOS BÁSICOS'!#REF!</definedName>
    <definedName name="ExportableSIN3">'[2]DATOS BÁSICOS'!#REF!</definedName>
    <definedName name="ExportableSIN4" localSheetId="0">'[2]DATOS BÁSICOS'!#REF!</definedName>
    <definedName name="ExportableSIN4">'[2]DATOS BÁSICOS'!#REF!</definedName>
    <definedName name="Fase">[16]Hoja2!$BI$2:$BI$5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[21]Tabla7.Establecimiento_Palma!#REF!</definedName>
    <definedName name="fesf">[21]Tabla7.Establecimiento_Palma!#REF!</definedName>
    <definedName name="FF" localSheetId="0">#REF!</definedName>
    <definedName name="F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'[25]Cost. Prod HA.mensual'!#REF!</definedName>
    <definedName name="fff">'[25]Cost. Prod HA.mensual'!#REF!</definedName>
    <definedName name="fgdg" localSheetId="0">#REF!</definedName>
    <definedName name="fgdg">#REF!</definedName>
    <definedName name="Fila1" localSheetId="0">'[2]DATOS BÁSICOS'!#REF!</definedName>
    <definedName name="Fila1">'[2]DATOS BÁSICOS'!#REF!</definedName>
    <definedName name="Fila10" localSheetId="0">'[2]EVALUACIÓN ECONÓMICA'!#REF!</definedName>
    <definedName name="Fila10">'[2]EVALUACIÓN ECONÓMICA'!#REF!</definedName>
    <definedName name="Fila1000" localSheetId="0">#REF!</definedName>
    <definedName name="Fila1000">#REF!</definedName>
    <definedName name="Fila11" localSheetId="0">'[2]EVALUACIÓN FINANCIERA'!#REF!</definedName>
    <definedName name="Fila11">'[2]EVALUACIÓN FINANCIERA'!#REF!</definedName>
    <definedName name="Fila12" localSheetId="0">'[2]EVALUACIÓN FINANCIERA'!#REF!</definedName>
    <definedName name="Fila12">'[2]EVALUACIÓN FINANCIERA'!#REF!</definedName>
    <definedName name="Fila13" localSheetId="0">'[2]EVALUACIÓN FINANCIERA'!#REF!</definedName>
    <definedName name="Fila13">'[2]EVALUACIÓN FINANCIERA'!#REF!</definedName>
    <definedName name="Fila14" localSheetId="0">'[2]EVALUACIÓN FINANCIERA'!#REF!</definedName>
    <definedName name="Fila14">'[2]EVALUACIÓN FINANCIERA'!#REF!</definedName>
    <definedName name="Fila15" localSheetId="0">'[2]EVALUACIÓN FINANCIERA'!#REF!</definedName>
    <definedName name="Fila15">'[2]EVALUACIÓN FINANCIERA'!#REF!</definedName>
    <definedName name="Fila16" localSheetId="0">'[2]EVALUACIÓN FINANCIERA'!#REF!</definedName>
    <definedName name="Fila16">'[2]EVALUACIÓN FINANCIERA'!#REF!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'[2]EVALUACIÓN ECONÓMICA'!#REF!</definedName>
    <definedName name="Fila6">'[2]EVALUACIÓN ECONÓMICA'!#REF!</definedName>
    <definedName name="Fila7" localSheetId="0">'[2]EVALUACIÓN ECONÓMICA'!#REF!</definedName>
    <definedName name="Fila7">'[2]EVALUACIÓN ECONÓMICA'!#REF!</definedName>
    <definedName name="Fila8" localSheetId="0">'[2]EVALUACIÓN ECONÓMICA'!#REF!</definedName>
    <definedName name="Fila8">'[2]EVALUACIÓN ECONÓMICA'!#REF!</definedName>
    <definedName name="Fila9" localSheetId="0">'[2]EVALUACIÓN ECONÓMICA'!#REF!</definedName>
    <definedName name="Fila9">'[2]EVALUACIÓN ECONÓMICA'!#REF!</definedName>
    <definedName name="FilaFinal2" localSheetId="0">'[4]INFORME EJECUTIVO'!#REF!</definedName>
    <definedName name="FilaFinal2">'[4]INFORME EJECUTIVO'!#REF!</definedName>
    <definedName name="FilaMedia01" localSheetId="0">'[2]DATOS BÁSICOS'!#REF!</definedName>
    <definedName name="FilaMedia01">'[2]DATOS BÁSICOS'!#REF!</definedName>
    <definedName name="Financiacion_Iniciativa" localSheetId="0">#REF!</definedName>
    <definedName name="Financiacion_Iniciativa">#REF!</definedName>
    <definedName name="Financiacion_Proyecto" localSheetId="0">#REF!</definedName>
    <definedName name="Financiacion_Proyecto">#REF!</definedName>
    <definedName name="FlujoNetoEconomico" localSheetId="0">'[4]EVALUACIÓN ECONÓMICA'!#REF!</definedName>
    <definedName name="FlujoNetoEconomico">'[4]EVALUACIÓN ECONÓMICA'!#REF!</definedName>
    <definedName name="FlujoNetoPrivado" localSheetId="0">'[4]EVALUACIÓN FINANCIERA'!#REF!</definedName>
    <definedName name="FlujoNetoPrivado">'[4]EVALUACIÓN FINANCIERA'!#REF!</definedName>
    <definedName name="Fonseca" localSheetId="0">#REF!</definedName>
    <definedName name="Fonseca">#REF!</definedName>
    <definedName name="Formula1" localSheetId="0">#REF!</definedName>
    <definedName name="Formula1">#REF!</definedName>
    <definedName name="Frecuencia">[26]Hoja2!$AF$2:$AF$9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enero">[27]Listas!$E$2:$E$3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'[25]Cost. Prod HA.mensual'!#REF!</definedName>
    <definedName name="gfdsgg">'[25]Cost. Prod HA.mensual'!#REF!</definedName>
    <definedName name="ghgf" localSheetId="0">#REF!</definedName>
    <definedName name="ghgf">#REF!</definedName>
    <definedName name="GILO" localSheetId="0">'[28]Costos Prod.'!#REF!</definedName>
    <definedName name="GILO">'[28]Costos Prod.'!#REF!</definedName>
    <definedName name="gilo2" localSheetId="0">'[28]Costos Prod.'!#REF!</definedName>
    <definedName name="gilo2">'[28]Costos Prod.'!#REF!</definedName>
    <definedName name="gjhjg" localSheetId="0">'[8]Costos Antiguos'!#REF!</definedName>
    <definedName name="gjhjg">'[8]Costos Antiguos'!#REF!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GranRangoTotal">'[2]EVALUACIÓN FINANCIERA'!$AC$19:$AF$19,'[2]EVALUACIÓN FINANCIERA'!$AC$28:$AF$31,'[2]EVALUACIÓN FINANCIERA'!$AC$36:$AF$39,'[2]EVALUACIÓN FINANCIERA'!$AC$41:$AF$42,'[2]EVALUACIÓN FINANCIERA'!$AC$44:$AF$49,'[2]EVALUACIÓN FINANCIERA'!$AC$53:$AF$55</definedName>
    <definedName name="GranRangoTotal1">'[2]EVALUACIÓN FINANCIERA'!$AC$59:$AF$60,'[2]EVALUACIÓN FINANCIERA'!$AC$75:$AF$75,'[2]EVALUACIÓN FINANCIERA'!$AC$82:$AF$82,'[2]EVALUACIÓN FINANCIERA'!$AC$84:$AF$85,'[2]EVALUACIÓN FINANCIERA'!$AC$91:$AF$91</definedName>
    <definedName name="GT_PA" localSheetId="0">#REF!</definedName>
    <definedName name="GT_PA">#REF!</definedName>
    <definedName name="Guajira" localSheetId="0">#REF!</definedName>
    <definedName name="Guajira">#REF!</definedName>
    <definedName name="Guaviare" localSheetId="0">#REF!</definedName>
    <definedName name="Guaviare">#REF!</definedName>
    <definedName name="HECTAREAS">[29]Bases!$B$7</definedName>
    <definedName name="hectareas1" localSheetId="0">'[30]Año 1 Final'!#REF!</definedName>
    <definedName name="hectareas1">'[30]Año 1 Final'!#REF!</definedName>
    <definedName name="HFGDHFDH" localSheetId="0">{"";"c";"dosc";"tresc";"cuatroc";"quin";"seisc";"setec";"ochoc";"novec"}&amp;"ient"</definedName>
    <definedName name="HFGDHFDH">{"";"c";"dosc";"tresc";"cuatroc";"quin";"seisc";"setec";"ochoc";"novec"}&amp;"ient"</definedName>
    <definedName name="hgfh">'[21]PROJECT SUMMARY'!$C$8</definedName>
    <definedName name="hgfjghj" localSheetId="0">#REF!</definedName>
    <definedName name="hgfjghj">#REF!</definedName>
    <definedName name="hojax" localSheetId="0">'[8]Costos Antiguos'!#REF!</definedName>
    <definedName name="hojax">'[8]Costos Antiguos'!#REF!</definedName>
    <definedName name="Icononzo" localSheetId="0">#REF!</definedName>
    <definedName name="Icononzo">#REF!</definedName>
    <definedName name="ientre30_60" localSheetId="0">'[4]DATOS BÁSICOS'!#REF!</definedName>
    <definedName name="ientre30_60">'[4]DATOS BÁSICOS'!#REF!</definedName>
    <definedName name="ientre60_120" localSheetId="0">'[4]DATOS BÁSICOS'!#REF!</definedName>
    <definedName name="ientre60_120">'[4]DATOS BÁSICOS'!#REF!</definedName>
    <definedName name="imas120" localSheetId="0">'[4]DATOS BÁSICOS'!#REF!</definedName>
    <definedName name="imas120">'[4]DATOS BÁSICOS'!#REF!</definedName>
    <definedName name="imenos30" localSheetId="0">'[4]DATOS BÁSICOS'!#REF!</definedName>
    <definedName name="imenos30">'[4]DATOS BÁSICOS'!#REF!</definedName>
    <definedName name="Impacto" localSheetId="0">'[2]DATOS BÁSICOS'!#REF!</definedName>
    <definedName name="Impacto">'[2]DATOS BÁSICOS'!#REF!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'[2]DATOS BÁSICOS'!#REF!</definedName>
    <definedName name="indicador">'[2]DATOS BÁSICOS'!#REF!</definedName>
    <definedName name="Indicador15" localSheetId="0">[4]INDICADORES!#REF!</definedName>
    <definedName name="Indicador15">[4]INDICADORES!#REF!</definedName>
    <definedName name="INFLACION" localSheetId="0">#REF!</definedName>
    <definedName name="INFLACION">#REF!</definedName>
    <definedName name="inicial" localSheetId="0">'[2]DATOS BÁSICOS'!#REF!</definedName>
    <definedName name="inicial">'[2]DATOS BÁSICOS'!#REF!</definedName>
    <definedName name="Iniciativa_Productiva" localSheetId="0">#REF!</definedName>
    <definedName name="Iniciativa_Productiva">#REF!</definedName>
    <definedName name="INSTITUCIONALIZACION_DEL_TERRITORIO" localSheetId="0">#REF!</definedName>
    <definedName name="INSTITUCIONALIZACION_DEL_TERRITORIO">#REF!</definedName>
    <definedName name="Insumos" localSheetId="0">#REF!</definedName>
    <definedName name="Insumos">#REF!</definedName>
    <definedName name="INT.INDIGENA" localSheetId="0">#REF!</definedName>
    <definedName name="INT.INDIGENA">#REF!</definedName>
    <definedName name="INTEGRACION_REGIONAL" localSheetId="0">#REF!</definedName>
    <definedName name="INTEGRACION_REGIONAL">#REF!</definedName>
    <definedName name="INTERES" localSheetId="0">#REF!</definedName>
    <definedName name="INTERES">#REF!</definedName>
    <definedName name="interes2" localSheetId="0">'[2]EVALUACIÓN ECONÓMICA'!#REF!</definedName>
    <definedName name="interes2">'[2]EVALUACIÓN ECONÓMICA'!#REF!</definedName>
    <definedName name="interes3" localSheetId="0">'[2]EVALUACIÓN ECONÓMICA'!#REF!</definedName>
    <definedName name="interes3">'[2]EVALUACIÓN ECONÓMICA'!#REF!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Ituango" localSheetId="0">#REF!</definedName>
    <definedName name="Ituango">#REF!</definedName>
    <definedName name="JORNAL">'[31]SABANA MODELO'!$B$12</definedName>
    <definedName name="KILMARACUYA" localSheetId="0">#REF!</definedName>
    <definedName name="KILMARACUYA">#REF!</definedName>
    <definedName name="KILPEPINO" localSheetId="0">'[32]Cost. Prod HA.mensual'!#REF!</definedName>
    <definedName name="KILPEPINO">'[32]Cost. Prod HA.mensual'!#REF!</definedName>
    <definedName name="KILTOTPIÑA" localSheetId="0">#REF!</definedName>
    <definedName name="KILTOTPIÑA">#REF!</definedName>
    <definedName name="La_Macarena" localSheetId="0">#REF!</definedName>
    <definedName name="La_Macarena">#REF!</definedName>
    <definedName name="La_Paz" localSheetId="0">#REF!</definedName>
    <definedName name="La_Paz">#REF!</definedName>
    <definedName name="LISTA_USUARIOS_BOGOTA" localSheetId="0">#REF!</definedName>
    <definedName name="LISTA_USUARIOS_BOGOTA">#REF!</definedName>
    <definedName name="MACARENA_RIO_CAGUAN" localSheetId="0">#REF!</definedName>
    <definedName name="MACARENA_RIO_CAGUAN">#REF!</definedName>
    <definedName name="Maiz">[1]HOLANDA!$DY$7997</definedName>
    <definedName name="manodeobra" localSheetId="0">'[2]EVALUACIÓN ECONÓMICA'!#REF!</definedName>
    <definedName name="manodeobra">'[2]EVALUACIÓN ECONÓMICA'!#REF!</definedName>
    <definedName name="ManoDeObra1Operacion" localSheetId="0">'[4]EVALUACIÓN FINANCIERA'!#REF!</definedName>
    <definedName name="ManoDeObra1Operacion">'[4]EVALUACIÓN FINANCIERA'!#REF!</definedName>
    <definedName name="manodeobra2" localSheetId="0">'[2]EVALUACIÓN ECONÓMICA'!#REF!</definedName>
    <definedName name="manodeobra2">'[2]EVALUACIÓN ECONÓMICA'!#REF!</definedName>
    <definedName name="ManoDeObra2Operacion" localSheetId="0">'[2]EVALUACIÓN FINANCIERA'!#REF!</definedName>
    <definedName name="ManoDeObra2Operacion">'[2]EVALUACIÓN FINANCIERA'!#REF!</definedName>
    <definedName name="manodeobra3" localSheetId="0">'[2]EVALUACIÓN ECONÓMICA'!#REF!</definedName>
    <definedName name="manodeobra3">'[2]EVALUACIÓN ECONÓMICA'!#REF!</definedName>
    <definedName name="ManoDeObra3Operacion" localSheetId="0">'[4]EVALUACIÓN FINANCIERA'!#REF!</definedName>
    <definedName name="ManoDeObra3Operacion">'[4]EVALUACIÓN FINANCIERA'!#REF!</definedName>
    <definedName name="ManoDeObra4Operacion" localSheetId="0">'[2]EVALUACIÓN FINANCIERA'!#REF!</definedName>
    <definedName name="ManoDeObra4Operacion">'[2]EVALUACIÓN FINANCIERA'!#REF!</definedName>
    <definedName name="ManoDeObraProdCP" localSheetId="0">'[2]DATOS BÁSICOS'!#REF!</definedName>
    <definedName name="ManoDeObraProdCP">'[2]DATOS BÁSICOS'!#REF!</definedName>
    <definedName name="ManoDeObraProdSP" localSheetId="0">'[2]DATOS BÁSICOS'!#REF!</definedName>
    <definedName name="ManoDeObraProdSP">'[2]DATOS BÁSICOS'!#REF!</definedName>
    <definedName name="ManoDeObraProduccion" localSheetId="0">'[2]EVALUACIÓN FINANCIERA'!#REF!</definedName>
    <definedName name="ManoDeObraProduccion">'[2]EVALUACIÓN FINANCIERA'!#REF!</definedName>
    <definedName name="MaterialesOperacion" localSheetId="0">'[4]EVALUACIÓN FINANCIERA'!#REF!</definedName>
    <definedName name="MaterialesOperacion">'[4]EVALUACIÓN FINANCIERA'!#REF!</definedName>
    <definedName name="MaterialesProdCP" localSheetId="0">'[2]DATOS BÁSICOS'!#REF!</definedName>
    <definedName name="MaterialesProdCP">'[2]DATOS BÁSICOS'!#REF!</definedName>
    <definedName name="MaterialesProdSP" localSheetId="0">'[2]DATOS BÁSICOS'!#REF!</definedName>
    <definedName name="MaterialesProdSP">'[2]DATOS BÁSICOS'!#REF!</definedName>
    <definedName name="MaterialesProduccion" localSheetId="0">'[2]EVALUACIÓN FINANCIERA'!#REF!</definedName>
    <definedName name="MaterialesProduccion">'[2]EVALUACIÓN FINANCIERA'!#REF!</definedName>
    <definedName name="Mecanismo_de_Formalización">[26]Hoja2!$AM$2:$AM$9</definedName>
    <definedName name="Mesetas" localSheetId="0">#REF!</definedName>
    <definedName name="Mesetas">#REF!</definedName>
    <definedName name="Meta" localSheetId="0">#REF!</definedName>
    <definedName name="Meta">#REF!</definedName>
    <definedName name="MetrosConstruidos" localSheetId="0">'[2]DATOS BÁSICOS'!#REF!</definedName>
    <definedName name="MetrosConstruidos">'[2]DATOS BÁSICOS'!#REF!</definedName>
    <definedName name="MIDAS1" localSheetId="0">'[4]EVALUACIÓN FINANCIERA'!#REF!</definedName>
    <definedName name="MIDAS1">'[4]EVALUACIÓN FINANCIERA'!#REF!</definedName>
    <definedName name="Miranda" localSheetId="0">#REF!</definedName>
    <definedName name="Miranda">#REF!</definedName>
    <definedName name="Modalidad">[27]Listas!$H$2:$H$4</definedName>
    <definedName name="Moneda" localSheetId="0">'[4]EVALUACIÓN FINANCIERA'!#REF!</definedName>
    <definedName name="Moneda">'[4]EVALUACIÓN FINANCIERA'!#REF!</definedName>
    <definedName name="Montañita" localSheetId="0">#REF!</definedName>
    <definedName name="Montañita">#REF!</definedName>
    <definedName name="MONTES_DE_MARIA" localSheetId="0">#REF!</definedName>
    <definedName name="MONTES_DE_MARIA">#REF!</definedName>
    <definedName name="Municipio" localSheetId="0">#REF!</definedName>
    <definedName name="Municipio">#REF!</definedName>
    <definedName name="N._de_Santander" localSheetId="0">#REF!</definedName>
    <definedName name="N._de_Santander">#REF!</definedName>
    <definedName name="Nariño" localSheetId="0">#REF!</definedName>
    <definedName name="Nariño">#REF!</definedName>
    <definedName name="NiIdea" localSheetId="0">'[8]Costos Antiguos'!#REF!</definedName>
    <definedName name="NiIdea">'[8]Costos Antiguos'!#REF!</definedName>
    <definedName name="NOMBRE" localSheetId="0">'[2]DATOS BÁSICOS'!#REF!</definedName>
    <definedName name="NOMBRE">'[2]DATOS BÁSICOS'!#REF!</definedName>
    <definedName name="Nombre_entidad_proceso_de_formación" localSheetId="0">#REF!</definedName>
    <definedName name="Nombre_entidad_proceso_de_formación">#REF!</definedName>
    <definedName name="NUDO_DE_PARAMILLO" localSheetId="0">#REF!</definedName>
    <definedName name="NUDO_DE_PARAMILLO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D" localSheetId="0">#REF!</definedName>
    <definedName name="OD">#REF!</definedName>
    <definedName name="otros2" localSheetId="0">'[2]EVALUACIÓN ECONÓMICA'!#REF!</definedName>
    <definedName name="otros2">'[2]EVALUACIÓN ECONÓMICA'!#REF!</definedName>
    <definedName name="otros3" localSheetId="0">'[2]EVALUACIÓN ECONÓMICA'!#REF!</definedName>
    <definedName name="otros3">'[2]EVALUACIÓN ECONÓMICA'!#REF!</definedName>
    <definedName name="OtrosIndicadores" localSheetId="0">[2]INDICADORES!#REF!</definedName>
    <definedName name="OtrosIndicadores">[2]INDICADORES!#REF!</definedName>
    <definedName name="paraexp" localSheetId="0">#REF!</definedName>
    <definedName name="paraexp">#REF!</definedName>
    <definedName name="PARTICIPACION_Y_BUEN_GOBIERNO" localSheetId="0">#REF!</definedName>
    <definedName name="PARTICIPACION_Y_BUEN_GOBIERNO">#REF!</definedName>
    <definedName name="pe" localSheetId="0">'[33]Costos Prod.'!#REF!</definedName>
    <definedName name="pe">'[33]Costos Prod.'!#REF!</definedName>
    <definedName name="PEDRO" localSheetId="0">'[33]Costos Prod.'!#REF!</definedName>
    <definedName name="PEDRO">'[33]Costos Prod.'!#REF!</definedName>
    <definedName name="Período">'[11]DATOS BÁSICOS'!$H$21</definedName>
    <definedName name="PILAR" localSheetId="0">#REF!</definedName>
    <definedName name="PILAR">#REF!</definedName>
    <definedName name="Planadas" localSheetId="0">#REF!</definedName>
    <definedName name="Planadas">#REF!</definedName>
    <definedName name="PRESTAMO" localSheetId="0">#REF!</definedName>
    <definedName name="PRESTAMO">#REF!</definedName>
    <definedName name="Primario" localSheetId="0">#REF!</definedName>
    <definedName name="Primario">#REF!</definedName>
    <definedName name="PrimerProducto" localSheetId="0">'[2]DATOS BÁSICOS'!#REF!</definedName>
    <definedName name="PrimerProducto">'[2]DATOS BÁSICOS'!#REF!</definedName>
    <definedName name="privada1" localSheetId="0">'[2]EVALUACIÓN FINANCIERA'!#REF!</definedName>
    <definedName name="privada1">'[2]EVALUACIÓN FINANCIERA'!#REF!</definedName>
    <definedName name="privada2" localSheetId="0">'[2]EVALUACIÓN FINANCIERA'!#REF!</definedName>
    <definedName name="privada2">'[2]EVALUACIÓN FINANCIERA'!#REF!</definedName>
    <definedName name="privada3" localSheetId="0">'[2]EVALUACIÓN FINANCIERA'!#REF!</definedName>
    <definedName name="privada3">'[2]EVALUACIÓN FINANCIERA'!#REF!</definedName>
    <definedName name="ProduccionAgroforestal" localSheetId="0">'[2]DATOS BÁSICOS'!#REF!</definedName>
    <definedName name="ProduccionAgroforestal">'[2]DATOS BÁSICOS'!#REF!</definedName>
    <definedName name="ProduccionAgropecuaria" localSheetId="0">'[2]DATOS BÁSICOS'!#REF!</definedName>
    <definedName name="ProduccionAgropecuaria">'[2]DATOS BÁSICOS'!#REF!</definedName>
    <definedName name="ProduccionPecuaria" localSheetId="0">'[2]DATOS BÁSICOS'!#REF!</definedName>
    <definedName name="ProduccionPecuaria">'[2]DATOS BÁSICOS'!#REF!</definedName>
    <definedName name="ProduccionSubProductos" localSheetId="0">'[2]DATOS BÁSICOS'!#REF!</definedName>
    <definedName name="ProduccionSubProductos">'[2]DATOS BÁSICOS'!#REF!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royecto_Productivo" localSheetId="0">#REF!</definedName>
    <definedName name="Proyecto_Productivo">#REF!</definedName>
    <definedName name="Puerto_Asis" localSheetId="0">#REF!</definedName>
    <definedName name="Puerto_Asis">#REF!</definedName>
    <definedName name="Putumayo" localSheetId="0">#REF!</definedName>
    <definedName name="Putumayo">#REF!</definedName>
    <definedName name="PYG_Impr" localSheetId="0">#REF!</definedName>
    <definedName name="PYG_Impr">#REF!</definedName>
    <definedName name="qr" localSheetId="0">[21]Tabla7.Establecimiento_Palma!#REF!</definedName>
    <definedName name="qr">[21]Tabla7.Establecimiento_Palma!#REF!</definedName>
    <definedName name="Quincenas" localSheetId="0">{"";"diez";"once";"doce";"trece";"catorce";"quince"}&amp;" "</definedName>
    <definedName name="Quincenas">{"";"diez";"once";"doce";"trece";"catorce";"quince"}&amp;" "</definedName>
    <definedName name="Quincenas_1" localSheetId="0">{"";"diez";"once";"doce";"trece";"catorce";"quince"}&amp;" "</definedName>
    <definedName name="Quincenas_1">{"";"diez";"once";"doce";"trece";"catorce";"quince"}&amp;" "</definedName>
    <definedName name="Quincenas_1_1" localSheetId="0">{"";"diez";"once";"doce";"trece";"catorce";"quince"}&amp;" "</definedName>
    <definedName name="Quincenas_1_1">{"";"diez";"once";"doce";"trece";"catorce";"quince"}&amp;" "</definedName>
    <definedName name="RANGOS" localSheetId="0">#REF!</definedName>
    <definedName name="RANGOS">#REF!</definedName>
    <definedName name="RANGOS2" localSheetId="0">#REF!</definedName>
    <definedName name="RANGOS2">#REF!</definedName>
    <definedName name="Raño1">[23]Tabla8.Sostenimiento_Palma!$D$50</definedName>
    <definedName name="Raño2">[23]Tabla8.Sostenimiento_Palma!$E$50</definedName>
    <definedName name="Raño3">[23]Tabla8.Sostenimiento_Palma!$F$50</definedName>
    <definedName name="Raño4">[23]Tabla8.Sostenimiento_Palma!$G$50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gimen">[26]Hoja2!$AO$2:$AO$16</definedName>
    <definedName name="REGIONES" localSheetId="0">#REF!</definedName>
    <definedName name="REGIONES">#REF!</definedName>
    <definedName name="Remedios" localSheetId="0">#REF!</definedName>
    <definedName name="Remedios">#REF!</definedName>
    <definedName name="rewr" localSheetId="0">'[8]Costos Antiguos'!#REF!</definedName>
    <definedName name="rewr">'[8]Costos Antiguos'!#REF!</definedName>
    <definedName name="RINFERIOR" localSheetId="0">#REF!</definedName>
    <definedName name="RINFERIOR">#REF!</definedName>
    <definedName name="Rio_Sucio" localSheetId="0">#REF!</definedName>
    <definedName name="Rio_Sucio">#REF!</definedName>
    <definedName name="RPA" localSheetId="0">#REF!</definedName>
    <definedName name="RPA">#REF!</definedName>
    <definedName name="rpcAIU" localSheetId="0">'[2]EVALUACIÓN ECONÓMICA'!#REF!</definedName>
    <definedName name="rpcAIU">'[2]EVALUACIÓN ECONÓMICA'!#REF!</definedName>
    <definedName name="rpcconimpuestos">'[11]EVALUACIÓN ECONÓMICA'!$H$9</definedName>
    <definedName name="RPCDivisa2" localSheetId="0">'[2]EVALUACIÓN ECONÓMICA'!#REF!</definedName>
    <definedName name="RPCDivisa2">'[2]EVALUACIÓN ECONÓMICA'!#REF!</definedName>
    <definedName name="RPCDivisa3" localSheetId="0">'[2]EVALUACIÓN ECONÓMICA'!#REF!</definedName>
    <definedName name="RPCDivisa3">'[2]EVALUACIÓN ECONÓMICA'!#REF!</definedName>
    <definedName name="rpcinsumos" localSheetId="0">'[4]EVALUACIÓN ECONÓMICA'!#REF!</definedName>
    <definedName name="rpcinsumos">'[4]EVALUACIÓN ECONÓMICA'!#REF!</definedName>
    <definedName name="rpcinsumosntci" localSheetId="0">'[4]EVALUACIÓN ECONÓMICA'!#REF!</definedName>
    <definedName name="rpcinsumosntci">'[4]EVALUACIÓN ECONÓMICA'!#REF!</definedName>
    <definedName name="RPCManodeobra2" localSheetId="0">'[2]EVALUACIÓN ECONÓMICA'!#REF!</definedName>
    <definedName name="RPCManodeobra2">'[2]EVALUACIÓN ECONÓMICA'!#REF!</definedName>
    <definedName name="RPCManodeobra3" localSheetId="0">'[2]EVALUACIÓN ECONÓMICA'!#REF!</definedName>
    <definedName name="RPCManodeobra3">'[2]EVALUACIÓN ECONÓMICA'!#REF!</definedName>
    <definedName name="rpcnocalrural" localSheetId="0">'[2]EVALUACIÓN ECONÓMICA'!#REF!</definedName>
    <definedName name="rpcnocalrural">'[2]EVALUACIÓN ECONÓMICA'!#REF!</definedName>
    <definedName name="rpcnotransables" localSheetId="0">'[4]EVALUACIÓN ECONÓMICA'!#REF!</definedName>
    <definedName name="rpcnotransables">'[4]EVALUACIÓN ECONÓMICA'!#REF!</definedName>
    <definedName name="rpcsemicalificada" localSheetId="0">'[2]EVALUACIÓN ECONÓMICA'!#REF!</definedName>
    <definedName name="rpcsemicalificada">'[2]EVALUACIÓN ECONÓMICA'!#REF!</definedName>
    <definedName name="rpcsinimpuestos">'[11]EVALUACIÓN ECONÓMICA'!$H$10</definedName>
    <definedName name="rpcterrenos" localSheetId="0">'[2]EVALUACIÓN ECONÓMICA'!#REF!</definedName>
    <definedName name="rpcterrenos">'[2]EVALUACIÓN ECONÓMICA'!#REF!</definedName>
    <definedName name="rpctransporte" localSheetId="0">'[2]EVALUACIÓN ECONÓMICA'!#REF!</definedName>
    <definedName name="rpctransporte">'[2]EVALUACIÓN ECONÓMICA'!#REF!</definedName>
    <definedName name="RPP" localSheetId="0">#REF!</definedName>
    <definedName name="RPP">#REF!</definedName>
    <definedName name="rrerew" localSheetId="0">'[8]Costos Antiguos'!#REF!</definedName>
    <definedName name="rrerew">'[8]Costos Antiguos'!#REF!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" localSheetId="0">#REF!</definedName>
    <definedName name="S">#REF!</definedName>
    <definedName name="S_I_A1">'[5]3.2_Sostenim.'!$E$41</definedName>
    <definedName name="S_I_A2">'[5]3.2_Sostenim.'!$H$41</definedName>
    <definedName name="S_I_A3">'[5]3.2_Sostenim.'!$K$41</definedName>
    <definedName name="S_MO_A1">'[5]3.2_Sostenim.'!$E$40</definedName>
    <definedName name="S_MO_A2">'[5]3.2_Sostenim.'!$H$40</definedName>
    <definedName name="S_MO_A3">'[5]3.2_Sostenim.'!$K$40</definedName>
    <definedName name="San_Jose_del_Guaviare" localSheetId="0">#REF!</definedName>
    <definedName name="San_Jose_del_Guaviare">#REF!</definedName>
    <definedName name="San_Vicente" localSheetId="0">#REF!</definedName>
    <definedName name="San_Vicente">#REF!</definedName>
    <definedName name="Sector">[16]Hoja2!$BD$2:$BD$4</definedName>
    <definedName name="Secundario" localSheetId="0">#REF!</definedName>
    <definedName name="Secundario">#REF!</definedName>
    <definedName name="sel10a" localSheetId="0">'[2]EVALUACIÓN ECONÓMICA'!#REF!</definedName>
    <definedName name="sel10a">'[2]EVALUACIÓN ECONÓMICA'!#REF!</definedName>
    <definedName name="sel11a" localSheetId="0">'[2]EVALUACIÓN ECONÓMICA'!#REF!</definedName>
    <definedName name="sel11a">'[2]EVALUACIÓN ECONÓMICA'!#REF!</definedName>
    <definedName name="sel12a" localSheetId="0">'[2]EVALUACIÓN ECONÓMICA'!#REF!</definedName>
    <definedName name="sel12a">'[2]EVALUACIÓN ECONÓMICA'!#REF!</definedName>
    <definedName name="sel21a" localSheetId="0">'[4]EVALUACIÓN FINANCIERA'!#REF!</definedName>
    <definedName name="sel21a">'[4]EVALUACIÓN FINANCIERA'!#REF!</definedName>
    <definedName name="sel3a" localSheetId="0">'[4]EVALUACIÓN FINANCIERA'!#REF!</definedName>
    <definedName name="sel3a">'[4]EVALUACIÓN FINANCIERA'!#REF!</definedName>
    <definedName name="sel4a" localSheetId="0">'[4]EVALUACIÓN ECONÓMICA'!#REF!</definedName>
    <definedName name="sel4a">'[4]EVALUACIÓN ECONÓMICA'!#REF!</definedName>
    <definedName name="sel9a" localSheetId="0">'[4]EVALUACIÓN ECONÓMICA'!#REF!</definedName>
    <definedName name="sel9a">'[4]EVALUACIÓN ECONÓMICA'!#REF!</definedName>
    <definedName name="SelColumna0">'[4]DATOS BÁSICOS'!$F$133:$F$300,'[4]DATOS BÁSICOS'!$F$301:$F$343</definedName>
    <definedName name="SelColumnaPorcentajes">[2]INDICADORES!$F$37:$F$40,[2]INDICADORES!$F$43:$F$49</definedName>
    <definedName name="SelColumnaValores">[2]INDICADORES!$E$37:$E$40,[2]INDICADORES!$E$43:$E$49</definedName>
    <definedName name="selcomponente" localSheetId="0">'[4]EVALUACIÓN FINANCIERA'!#REF!</definedName>
    <definedName name="selcomponente">'[4]EVALUACIÓN FINANCIERA'!#REF!</definedName>
    <definedName name="seldestino" localSheetId="0">'[2]EVALUACIÓN ECONÓMICA'!#REF!</definedName>
    <definedName name="seldestino">'[2]EVALUACIÓN ECONÓMICA'!#REF!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'[2]DATOS BÁSICOS'!#REF!,'[2]DATOS BÁSICOS'!#REF!,'[2]DATOS BÁSICOS'!#REF!,'[2]DATOS BÁSICOS'!#REF!</definedName>
    <definedName name="selespeciecon">'[2]DATOS BÁSICOS'!#REF!,'[2]DATOS BÁSICOS'!#REF!,'[2]DATOS BÁSICOS'!#REF!,'[2]DATOS BÁSICOS'!#REF!</definedName>
    <definedName name="selespeciesin" localSheetId="0">'[2]DATOS BÁSICOS'!#REF!,'[2]DATOS BÁSICOS'!#REF!,'[2]DATOS BÁSICOS'!#REF!,'[2]DATOS BÁSICOS'!#REF!</definedName>
    <definedName name="selespeciesin">'[2]DATOS BÁSICOS'!#REF!,'[2]DATOS BÁSICOS'!#REF!,'[2]DATOS BÁSICOS'!#REF!,'[2]DATOS BÁSICOS'!#REF!</definedName>
    <definedName name="selfuente" localSheetId="0">'[2]DATOS BÁSICOS'!#REF!,'[2]DATOS BÁSICOS'!#REF!,'[2]DATOS BÁSICOS'!#REF!</definedName>
    <definedName name="selfuente">'[2]DATOS BÁSICOS'!#REF!,'[2]DATOS BÁSICOS'!#REF!,'[2]DATOS BÁSICOS'!#REF!</definedName>
    <definedName name="selingresos" localSheetId="0">'[4]EVALUACIÓN FINANCIERA'!#REF!</definedName>
    <definedName name="selingresos">'[4]EVALUACIÓN FINANCIERA'!#REF!</definedName>
    <definedName name="selproductoartcon" localSheetId="0">'[2]DATOS BÁSICOS'!#REF!,'[2]DATOS BÁSICOS'!#REF!,'[2]DATOS BÁSICOS'!#REF!,'[2]DATOS BÁSICOS'!#REF!</definedName>
    <definedName name="selproductoartcon">'[2]DATOS BÁSICOS'!#REF!,'[2]DATOS BÁSICOS'!#REF!,'[2]DATOS BÁSICOS'!#REF!,'[2]DATOS BÁSICOS'!#REF!</definedName>
    <definedName name="selproductoartsin" localSheetId="0">'[2]DATOS BÁSICOS'!#REF!,'[2]DATOS BÁSICOS'!#REF!,'[2]DATOS BÁSICOS'!#REF!,'[2]DATOS BÁSICOS'!#REF!</definedName>
    <definedName name="selproductoartsin">'[2]DATOS BÁSICOS'!#REF!,'[2]DATOS BÁSICOS'!#REF!,'[2]DATOS BÁSICOS'!#REF!,'[2]DATOS BÁSICOS'!#REF!</definedName>
    <definedName name="selproductocon" localSheetId="0">'[2]DATOS BÁSICOS'!#REF!,'[2]DATOS BÁSICOS'!#REF!,'[2]DATOS BÁSICOS'!#REF!,'[2]DATOS BÁSICOS'!#REF!</definedName>
    <definedName name="selproductocon">'[2]DATOS BÁSICOS'!#REF!,'[2]DATOS BÁSICOS'!#REF!,'[2]DATOS BÁSICOS'!#REF!,'[2]DATOS BÁSICOS'!#REF!</definedName>
    <definedName name="selproductosin" localSheetId="0">'[2]DATOS BÁSICOS'!#REF!,'[2]DATOS BÁSICOS'!#REF!,'[2]DATOS BÁSICOS'!#REF!,'[2]DATOS BÁSICOS'!#REF!</definedName>
    <definedName name="selproductosin">'[2]DATOS BÁSICOS'!#REF!,'[2]DATOS BÁSICOS'!#REF!,'[2]DATOS BÁSICOS'!#REF!,'[2]DATOS BÁSICOS'!#REF!</definedName>
    <definedName name="selsubproductocon" localSheetId="0">'[2]DATOS BÁSICOS'!#REF!,'[2]DATOS BÁSICOS'!#REF!,'[2]DATOS BÁSICOS'!#REF!,'[2]DATOS BÁSICOS'!#REF!</definedName>
    <definedName name="selsubproductocon">'[2]DATOS BÁSICOS'!#REF!,'[2]DATOS BÁSICOS'!#REF!,'[2]DATOS BÁSICOS'!#REF!,'[2]DATOS BÁSICOS'!#REF!</definedName>
    <definedName name="selsubproductosin" localSheetId="0">'[2]DATOS BÁSICOS'!#REF!,'[2]DATOS BÁSICOS'!#REF!,'[2]DATOS BÁSICOS'!#REF!,'[2]DATOS BÁSICOS'!#REF!</definedName>
    <definedName name="selsubproductosin">'[2]DATOS BÁSICOS'!#REF!,'[2]DATOS BÁSICOS'!#REF!,'[2]DATOS BÁSICOS'!#REF!,'[2]DATOS BÁSICOS'!#REF!</definedName>
    <definedName name="selTotal">'[2]EVALUACIÓN FINANCIERA'!$AG$18:$AG$20,'[2]EVALUACIÓN FINANCIERA'!$AG$28:$AG$32,'[2]EVALUACIÓN FINANCIERA'!$AG$35:$AG$50,'[2]EVALUACIÓN FINANCIERA'!$AG$53:$AG$56,'[2]EVALUACIÓN FINANCIERA'!$AG$59:$AG$61,'[2]EVALUACIÓN FINANCIERA'!$AG$63</definedName>
    <definedName name="SelTotal01">'[4]DATOS BÁSICOS'!$AC$283:$AC$286,'[4]DATOS BÁSICOS'!$AC$288:$AC$290</definedName>
    <definedName name="SelTotal02">'[4]DATOS BÁSICOS'!$AC$297:$AC$299,'[4]DATOS BÁSICOS'!$AC$293:$AC$294,'[4]DATOS BÁSICOS'!$AC$303:$AC$343</definedName>
    <definedName name="selTotal1">'[2]EVALUACIÓN FINANCIERA'!$AG$70,'[2]EVALUACIÓN FINANCIERA'!$AG$72:$AG$76,'[2]EVALUACIÓN FINANCIERA'!$AG$78,'[2]EVALUACIÓN FINANCIERA'!$AG$80:$AG$86,'[2]EVALUACIÓN FINANCIERA'!$AG$88,'[2]EVALUACIÓN FINANCIERA'!$AG$90:$AG$92</definedName>
    <definedName name="selTotal2">'[2]EVALUACIÓN ECONÓMICA'!$AG$22:$AG$24,'[2]EVALUACIÓN ECONÓMICA'!$AG$31:$AG$35,'[2]EVALUACIÓN ECONÓMICA'!$AG$38:$AG$53,'[2]EVALUACIÓN ECONÓMICA'!$AG$55:$AG$58,'[2]EVALUACIÓN ECONÓMICA'!$AG$60</definedName>
    <definedName name="selTotal3">'[2]EVALUACIÓN ECONÓMICA'!$AG$66:$AG$67,'[2]EVALUACIÓN ECONÓMICA'!$AG$69:$AG$71,'[2]EVALUACIÓN ECONÓMICA'!$AG$74:$AG$76</definedName>
    <definedName name="selVP">'[2]EVALUACIÓN FINANCIERA'!$AH$18:$AH$20,'[2]EVALUACIÓN FINANCIERA'!$AH$28:$AH$32,'[2]EVALUACIÓN FINANCIERA'!$AH$35:$AH$50,'[2]EVALUACIÓN FINANCIERA'!$AH$53:$AH$56,'[2]EVALUACIÓN FINANCIERA'!$AH$59:$AH$61,'[2]EVALUACIÓN FINANCIERA'!$AH$63</definedName>
    <definedName name="SelVP0">'[4]DATOS BÁSICOS'!$AD$283:$AD$286,'[4]DATOS BÁSICOS'!$AD$288:$AD$290,'[4]DATOS BÁSICOS'!$AD$292:$AD$294,'[4]DATOS BÁSICOS'!$AD$297:$AD$299</definedName>
    <definedName name="selVP1">'[2]EVALUACIÓN FINANCIERA'!$AH$70,'[2]EVALUACIÓN FINANCIERA'!$AH$72:$AH$76,'[2]EVALUACIÓN FINANCIERA'!$AH$78,'[2]EVALUACIÓN FINANCIERA'!$AH$80:$AH$86,'[2]EVALUACIÓN FINANCIERA'!$AH$88,'[2]EVALUACIÓN FINANCIERA'!$AH$90:$AH$92</definedName>
    <definedName name="sely" localSheetId="0">'[2]DATOS BÁSICOS'!#REF!</definedName>
    <definedName name="sely">'[2]DATOS BÁSICOS'!#REF!</definedName>
    <definedName name="sencount" hidden="1">1</definedName>
    <definedName name="Servicios" localSheetId="0">#REF!</definedName>
    <definedName name="Servicios">#REF!</definedName>
    <definedName name="ServiciosMes" localSheetId="0">'[34]Costos Antiguos'!#REF!</definedName>
    <definedName name="ServiciosMes">'[34]Costos Antiguos'!#REF!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'[2]EVALUACIÓN ECONÓMICA'!#REF!</definedName>
    <definedName name="Socioeconómica1">'[2]EVALUACIÓN ECONÓMICA'!#REF!</definedName>
    <definedName name="Socioeconómica2" localSheetId="0">'[2]EVALUACIÓN ECONÓMICA'!#REF!</definedName>
    <definedName name="Socioeconómica2">'[2]EVALUACIÓN ECONÓMICA'!#REF!</definedName>
    <definedName name="Socioeconomica3" localSheetId="0">'[2]EVALUACIÓN ECONÓMICA'!#REF!</definedName>
    <definedName name="Socioeconomica3">'[2]EVALUACIÓN ECONÓMICA'!#REF!</definedName>
    <definedName name="Socioeconómica3" localSheetId="0">'[2]EVALUACIÓN ECONÓMICA'!#REF!</definedName>
    <definedName name="Socioeconómica3">'[2]EVALUACIÓN ECONÓMICA'!#REF!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ostststtsts">[35]Tabla8.Sostenimiento_Palma!$E$32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'[36]Costos Antiguos'!#REF!</definedName>
    <definedName name="t">'[36]Costos Antiguos'!#REF!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'[4]DATOS BÁSICOS'!#REF!</definedName>
    <definedName name="tdsinfin">'[4]DATOS BÁSICOS'!#REF!</definedName>
    <definedName name="Terciario" localSheetId="0">#REF!</definedName>
    <definedName name="Terciario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bu" localSheetId="0">#REF!</definedName>
    <definedName name="Tibu">#REF!</definedName>
    <definedName name="Tierra_Alta" localSheetId="0">#REF!</definedName>
    <definedName name="Tierra_Alta">#REF!</definedName>
    <definedName name="Tipo" localSheetId="0">'[2]DATOS BÁSICOS'!#REF!</definedName>
    <definedName name="Tipo">'[2]DATOS BÁSICOS'!#REF!</definedName>
    <definedName name="Tipo_de_actor" localSheetId="0">#REF!</definedName>
    <definedName name="Tipo_de_actor">#REF!</definedName>
    <definedName name="Tipo_de_Emprendimiento" localSheetId="0">#REF!</definedName>
    <definedName name="Tipo_de_Emprendimiento">#REF!</definedName>
    <definedName name="Tipo_de_Financiacion" localSheetId="0">#REF!</definedName>
    <definedName name="Tipo_de_Financiacion">#REF!</definedName>
    <definedName name="tipo_de_organización">[37]Hoja2!$BK$2:$BK$4</definedName>
    <definedName name="Tipo_de_recurso" localSheetId="0">#REF!</definedName>
    <definedName name="Tipo_de_recurso">#REF!</definedName>
    <definedName name="Tipo_tenencia_de_tierra">[26]Hoja2!$AK$2:$AK$11</definedName>
    <definedName name="TipoDocumento">[27]Listas!$C$2:$C$4</definedName>
    <definedName name="Titulo02" localSheetId="0">'[2]DATOS BÁSICOS'!#REF!</definedName>
    <definedName name="Titulo02">'[2]DATOS BÁSICOS'!#REF!</definedName>
    <definedName name="_xlnm.Print_Titles" localSheetId="6">Enero!$1:$8</definedName>
    <definedName name="_xlnm.Print_Titles" localSheetId="2">'Presupuesto Inicial'!$1:$7</definedName>
    <definedName name="TODO" localSheetId="0">#REF!</definedName>
    <definedName name="TODO">#REF!</definedName>
    <definedName name="Tolima" localSheetId="0">#REF!</definedName>
    <definedName name="Tolima">#REF!</definedName>
    <definedName name="Total1" localSheetId="0">'[4]EVALUACIÓN ECONÓMICA'!#REF!</definedName>
    <definedName name="Total1">'[4]EVALUACIÓN ECONÓMICA'!#REF!</definedName>
    <definedName name="Total1a" localSheetId="0">'[2]EVALUACIÓN ECONÓMICA'!#REF!</definedName>
    <definedName name="Total1a">'[2]EVALUACIÓN ECONÓMICA'!#REF!</definedName>
    <definedName name="Total1ap" localSheetId="0">'[2]EVALUACIÓN FINANCIERA'!#REF!</definedName>
    <definedName name="Total1ap">'[2]EVALUACIÓN FINANCIERA'!#REF!</definedName>
    <definedName name="Total2" localSheetId="0">'[2]EVALUACIÓN ECONÓMICA'!#REF!</definedName>
    <definedName name="Total2">'[2]EVALUACIÓN ECONÓMICA'!#REF!</definedName>
    <definedName name="Total2a" localSheetId="0">'[2]EVALUACIÓN ECONÓMICA'!#REF!</definedName>
    <definedName name="Total2a">'[2]EVALUACIÓN ECONÓMICA'!#REF!</definedName>
    <definedName name="Total2ap" localSheetId="0">'[2]EVALUACIÓN FINANCIERA'!#REF!</definedName>
    <definedName name="Total2ap">'[2]EVALUACIÓN FINANCIERA'!#REF!</definedName>
    <definedName name="Total3" localSheetId="0">'[2]EVALUACIÓN ECONÓMICA'!#REF!</definedName>
    <definedName name="Total3">'[2]EVALUACIÓN ECONÓMICA'!#REF!</definedName>
    <definedName name="Total3a" localSheetId="0">'[2]EVALUACIÓN ECONÓMICA'!#REF!</definedName>
    <definedName name="Total3a">'[2]EVALUACIÓN ECONÓMICA'!#REF!</definedName>
    <definedName name="Total3ap" localSheetId="0">'[2]EVALUACIÓN FINANCIERA'!#REF!</definedName>
    <definedName name="Total3ap">'[2]EVALUACIÓN FINANCIERA'!#REF!</definedName>
    <definedName name="TotalCostos" localSheetId="0">'[2]EVALUACIÓN FINANCIERA'!#REF!</definedName>
    <definedName name="TotalCostos">'[2]EVALUACIÓN FINANCIERA'!#REF!</definedName>
    <definedName name="TotalCostosEconomicos" localSheetId="0">'[4]EVALUACIÓN ECONÓMICA'!#REF!</definedName>
    <definedName name="TotalCostosEconomicos">'[4]EVALUACIÓN ECONÓMICA'!#REF!</definedName>
    <definedName name="TotalCostosIncrementales" localSheetId="0">'[2]DATOS BÁSICOS'!#REF!</definedName>
    <definedName name="TotalCostosIncrementales">'[2]DATOS BÁSICOS'!#REF!</definedName>
    <definedName name="TotalCostosPrivados" localSheetId="0">'[4]EVALUACIÓN FINANCIERA'!#REF!</definedName>
    <definedName name="TotalCostosPrivados">'[4]EVALUACIÓN FINANCIERA'!#REF!</definedName>
    <definedName name="TotalIngresosEconomicos" localSheetId="0">'[4]EVALUACIÓN ECONÓMICA'!#REF!</definedName>
    <definedName name="TotalIngresosEconomicos">'[4]EVALUACIÓN ECONÓMICA'!#REF!</definedName>
    <definedName name="TotalMIDAS">'[11]DATOS BÁSICOS'!$H$64</definedName>
    <definedName name="TotalPreciosCuenta1" localSheetId="0">'[2]EVALUACIÓN ECONÓMICA'!#REF!</definedName>
    <definedName name="TotalPreciosCuenta1">'[2]EVALUACIÓN ECONÓMICA'!#REF!</definedName>
    <definedName name="TotalPreciosCuenta2" localSheetId="0">'[2]EVALUACIÓN ECONÓMICA'!#REF!</definedName>
    <definedName name="TotalPreciosCuenta2">'[2]EVALUACIÓN ECONÓMICA'!#REF!</definedName>
    <definedName name="TotalPreciosCuenta3" localSheetId="0">'[2]EVALUACIÓN ECONÓMICA'!#REF!</definedName>
    <definedName name="TotalPreciosCuenta3">'[2]EVALUACIÓN ECONÓMICA'!#REF!</definedName>
    <definedName name="TotalProduccion" localSheetId="0">'[2]DATOS BÁSICOS'!#REF!</definedName>
    <definedName name="TotalProduccion">'[2]DATOS BÁSICOS'!#REF!</definedName>
    <definedName name="TOTTOMATE" localSheetId="0">#REF!</definedName>
    <definedName name="TOTTOMATE">#REF!</definedName>
    <definedName name="TRANSPORTE" localSheetId="0">[38]SABANA!#REF!</definedName>
    <definedName name="TRANSPORTE">[38]SABANA!#REF!</definedName>
    <definedName name="tret">[21]Tabla8.Sostenimiento_Palma!$K$35</definedName>
    <definedName name="TRM" localSheetId="0">#REF!</definedName>
    <definedName name="TRM">#REF!</definedName>
    <definedName name="Tumaco" localSheetId="0">#REF!</definedName>
    <definedName name="Tumaco">#REF!</definedName>
    <definedName name="TVAGUA" localSheetId="0">#REF!</definedName>
    <definedName name="TVAGUA">#REF!</definedName>
    <definedName name="ty" localSheetId="0">#REF!</definedName>
    <definedName name="ty">#REF!</definedName>
    <definedName name="Ubicación" localSheetId="0">#REF!</definedName>
    <definedName name="Ubicación">#REF!</definedName>
    <definedName name="UltimaEspecie" localSheetId="0">'[2]DATOS BÁSICOS'!#REF!</definedName>
    <definedName name="UltimaEspecie">'[2]DATOS BÁSICOS'!#REF!</definedName>
    <definedName name="UltimaEspecieCon" localSheetId="0">'[2]DATOS BÁSICOS'!#REF!</definedName>
    <definedName name="UltimaEspecieCon">'[2]DATOS BÁSICOS'!#REF!</definedName>
    <definedName name="UltimaEspecieSin" localSheetId="0">'[2]DATOS BÁSICOS'!#REF!</definedName>
    <definedName name="UltimaEspecieSin">'[2]DATOS BÁSICOS'!#REF!</definedName>
    <definedName name="UltimoProducto" localSheetId="0">'[2]DATOS BÁSICOS'!#REF!</definedName>
    <definedName name="UltimoProducto">'[2]DATOS BÁSICOS'!#REF!</definedName>
    <definedName name="UltimoProductoArt" localSheetId="0">'[2]DATOS BÁSICOS'!#REF!</definedName>
    <definedName name="UltimoProductoArt">'[2]DATOS BÁSICOS'!#REF!</definedName>
    <definedName name="UltimoProductoArtCon" localSheetId="0">'[2]DATOS BÁSICOS'!#REF!</definedName>
    <definedName name="UltimoProductoArtCon">'[2]DATOS BÁSICOS'!#REF!</definedName>
    <definedName name="UltimoProductoArtPri" localSheetId="0">'[2]EVALUACIÓN FINANCIERA'!#REF!</definedName>
    <definedName name="UltimoProductoArtPri">'[2]EVALUACIÓN FINANCIERA'!#REF!</definedName>
    <definedName name="UltimoProductoArtSE" localSheetId="0">'[2]EVALUACIÓN ECONÓMICA'!#REF!</definedName>
    <definedName name="UltimoProductoArtSE">'[2]EVALUACIÓN ECONÓMICA'!#REF!</definedName>
    <definedName name="UltimoProductoArtSin" localSheetId="0">'[2]DATOS BÁSICOS'!#REF!</definedName>
    <definedName name="UltimoProductoArtSin">'[2]DATOS BÁSICOS'!#REF!</definedName>
    <definedName name="UltimoProductoCon" localSheetId="0">'[2]DATOS BÁSICOS'!#REF!</definedName>
    <definedName name="UltimoProductoCon">'[2]DATOS BÁSICOS'!#REF!</definedName>
    <definedName name="UltimoProductoSin" localSheetId="0">'[2]DATOS BÁSICOS'!#REF!</definedName>
    <definedName name="UltimoProductoSin">'[2]DATOS BÁSICOS'!#REF!</definedName>
    <definedName name="UltimoSubproducto" localSheetId="0">'[2]DATOS BÁSICOS'!#REF!</definedName>
    <definedName name="UltimoSubproducto">'[2]DATOS BÁSICOS'!#REF!</definedName>
    <definedName name="UltimoSubproductoCon" localSheetId="0">'[2]DATOS BÁSICOS'!#REF!</definedName>
    <definedName name="UltimoSubproductoCon">'[2]DATOS BÁSICOS'!#REF!</definedName>
    <definedName name="UltimoSubproductoPri" localSheetId="0">'[2]EVALUACIÓN FINANCIERA'!#REF!</definedName>
    <definedName name="UltimoSubproductoPri">'[2]EVALUACIÓN FINANCIERA'!#REF!</definedName>
    <definedName name="UltimoSubproductoSE" localSheetId="0">'[2]EVALUACIÓN ECONÓMICA'!#REF!</definedName>
    <definedName name="UltimoSubproductoSE">'[2]EVALUACIÓN ECONÓMICA'!#REF!</definedName>
    <definedName name="UltimoSubproductoSin" localSheetId="0">'[2]DATOS BÁSICOS'!#REF!</definedName>
    <definedName name="UltimoSubproductoSin">'[2]DATOS BÁSICOS'!#REF!</definedName>
    <definedName name="Unida_del_área">[26]Hoja2!$AD$2:$AD$5</definedName>
    <definedName name="Unidad_de_Producción">[26]Hoja2!$AI$2:$AI$7</definedName>
    <definedName name="Unidades" localSheetId="0">{"";"un";"dos";"tres";"cuatro";"cinco";"seis";"siete";"ocho";"nueve"}</definedName>
    <definedName name="Unidades">{"";"un";"dos";"tres";"cuatro";"cinco";"seis";"siete";"ocho";"nueve"}</definedName>
    <definedName name="Unidades_1" localSheetId="0">{"";"un";"dos";"tres";"cuatro";"cinco";"seis";"siete";"ocho";"nueve"}</definedName>
    <definedName name="Unidades_1">{"";"un";"dos";"tres";"cuatro";"cinco";"seis";"siete";"ocho";"nueve"}</definedName>
    <definedName name="Unidades_1_1" localSheetId="0">{"";"un";"dos";"tres";"cuatro";"cinco";"seis";"siete";"ocho";"nueve"}</definedName>
    <definedName name="Unidades_1_1">{"";"un";"dos";"tres";"cuatro";"cinco";"seis";"siete";"ocho";"nueve"}</definedName>
    <definedName name="vanp">'[11]EVALUACIÓN FINANCIERA'!$D$102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igia_del_Fuerte" localSheetId="0">#REF!</definedName>
    <definedName name="Vigia_del_Fuerte">#REF!</definedName>
    <definedName name="Vista_Hermosa" localSheetId="0">#REF!</definedName>
    <definedName name="Vista_Hermosa">#REF!</definedName>
    <definedName name="vpcp">'[11]EVALUACIÓN FINANCIERA'!$D$101</definedName>
    <definedName name="vpcp2" localSheetId="0">'[2]EVALUACIÓN FINANCIERA'!#REF!</definedName>
    <definedName name="vpcp2">'[2]EVALUACIÓN FINANCIERA'!#REF!</definedName>
    <definedName name="vpcp3" localSheetId="0">'[2]EVALUACIÓN FINANCIERA'!#REF!</definedName>
    <definedName name="vpcp3">'[2]EVALUACIÓN FINANCIERA'!#REF!</definedName>
    <definedName name="vpcs2" localSheetId="0">'[2]EVALUACIÓN ECONÓMICA'!#REF!</definedName>
    <definedName name="vpcs2">'[2]EVALUACIÓN ECONÓMICA'!#REF!</definedName>
    <definedName name="vpcs3" localSheetId="0">'[2]EVALUACIÓN ECONÓMICA'!#REF!</definedName>
    <definedName name="vpcs3">'[2]EVALUACIÓN ECONÓMICA'!#REF!</definedName>
    <definedName name="vpcsx" localSheetId="0">#REF!</definedName>
    <definedName name="vpcsx">#REF!</definedName>
    <definedName name="vpmoncf">'[11]EVALUACIÓN FINANCIERA'!$K$105</definedName>
    <definedName name="WW" localSheetId="0">{"";"un";"dos";"tres";"cuatro";"cinco";"seis";"siete";"ocho";"nueve"}</definedName>
    <definedName name="WW">{"";"un";"dos";"tres";"cuatro";"cinco";"seis";"siete";"ocho";"nueve"}</definedName>
    <definedName name="wwç">'[10]Datos Base del Proyecto'!$D$5</definedName>
    <definedName name="x" localSheetId="0">#REF!</definedName>
    <definedName name="x">#REF!</definedName>
    <definedName name="XXX" localSheetId="0">{"";"c";"dosc";"tresc";"cuatroc";"quin";"seisc";"setec";"ochoc";"novec"}&amp;"ient"</definedName>
    <definedName name="XXX">{"";"c";"dosc";"tresc";"cuatroc";"quin";"seisc";"setec";"ochoc";"novec"}&amp;"ient"</definedName>
    <definedName name="XXX_1" localSheetId="0">{"";"c";"dosc";"tresc";"cuatroc";"quin";"seisc";"setec";"ochoc";"novec"}&amp;"ient"</definedName>
    <definedName name="XXX_1">{"";"c";"dosc";"tresc";"cuatroc";"quin";"seisc";"setec";"ochoc";"novec"}&amp;"ient"</definedName>
    <definedName name="y" localSheetId="0">#REF!</definedName>
    <definedName name="y">#REF!</definedName>
    <definedName name="z" localSheetId="0">{"";"diez";"once";"doce";"trece";"catorce";"quince"}&amp;" "</definedName>
    <definedName name="z">{"";"diez";"once";"doce";"trece";"catorce";"quince"}&amp;" "</definedName>
    <definedName name="Zona" localSheetId="0">#REF!</definedName>
    <definedName name="Zona">#REF!</definedName>
  </definedNames>
  <calcPr calcId="191028"/>
  <pivotCaches>
    <pivotCache cacheId="21" r:id="rId46"/>
    <pivotCache cacheId="22" r:id="rId47"/>
    <pivotCache cacheId="23" r:id="rId48"/>
    <pivotCache cacheId="25" r:id="rId49"/>
    <pivotCache cacheId="32" r:id="rId5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H49" i="3"/>
  <c r="G50" i="3"/>
  <c r="H50" i="3" s="1"/>
  <c r="G49" i="3"/>
  <c r="G48" i="3"/>
  <c r="H48" i="3" s="1"/>
  <c r="H53" i="3"/>
  <c r="H44" i="3"/>
  <c r="H45" i="3"/>
  <c r="H35" i="3"/>
  <c r="H36" i="3"/>
  <c r="H37" i="3"/>
  <c r="H38" i="3"/>
  <c r="H39" i="3"/>
  <c r="H40" i="3"/>
  <c r="H41" i="3"/>
  <c r="H42" i="3"/>
  <c r="H43" i="3"/>
  <c r="H26" i="3"/>
  <c r="H27" i="3"/>
  <c r="H28" i="3"/>
  <c r="H29" i="3"/>
  <c r="H30" i="3"/>
  <c r="H31" i="3"/>
  <c r="H32" i="3"/>
  <c r="H33" i="3"/>
  <c r="H34" i="3"/>
  <c r="H23" i="3"/>
  <c r="H24" i="3"/>
  <c r="H25" i="3"/>
  <c r="H20" i="3"/>
  <c r="H21" i="3"/>
  <c r="H22" i="3"/>
  <c r="H18" i="3"/>
  <c r="H16" i="3"/>
  <c r="H17" i="3"/>
  <c r="H15" i="3"/>
  <c r="H14" i="3"/>
  <c r="H13" i="3"/>
  <c r="H12" i="3"/>
  <c r="H6" i="3"/>
  <c r="H5" i="3"/>
  <c r="K176" i="6"/>
  <c r="K175" i="6"/>
  <c r="K174" i="6"/>
  <c r="K173" i="6"/>
  <c r="K172" i="6"/>
  <c r="K160" i="6"/>
  <c r="K159" i="6"/>
  <c r="K148" i="6"/>
  <c r="K147" i="6"/>
  <c r="K150" i="6"/>
  <c r="K149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74" i="6"/>
  <c r="K69" i="6"/>
  <c r="K68" i="6"/>
  <c r="K53" i="6"/>
  <c r="K52" i="6"/>
  <c r="K51" i="6"/>
  <c r="K50" i="6"/>
  <c r="K49" i="6"/>
  <c r="K48" i="6"/>
  <c r="K47" i="6"/>
  <c r="K46" i="6"/>
  <c r="K24" i="6"/>
  <c r="K17" i="6"/>
  <c r="K15" i="6"/>
  <c r="K14" i="6"/>
  <c r="K13" i="6"/>
  <c r="K12" i="6"/>
  <c r="K11" i="6"/>
  <c r="K10" i="6"/>
  <c r="AG184" i="7" l="1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A184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A183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A182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A181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A180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A179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A178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A177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A176" i="7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A175" i="7"/>
  <c r="AG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A174" i="7"/>
  <c r="AG173" i="7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A173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A172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A171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A170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A169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A168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A167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A166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A165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A164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A163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A162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A161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A160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A159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A158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A157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A156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A155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A154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A153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A152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A151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A150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A149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A148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A147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A146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A145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A144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A143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A142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A141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A140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A139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A138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A137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A136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A135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A134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A133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A132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A131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A130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129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128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127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126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125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A124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A123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A122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121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A120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A119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A118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117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116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115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114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113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112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111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110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109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A108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A107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A106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105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104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A103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102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101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100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99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98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97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96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95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94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93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92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91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A90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A89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A88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A87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A86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85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84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A83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82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81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80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79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78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77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76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75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74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73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70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69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68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67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66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65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AX185" i="21"/>
  <c r="AW185" i="21"/>
  <c r="AV185" i="21"/>
  <c r="AU185" i="21"/>
  <c r="AT185" i="21"/>
  <c r="AS185" i="21"/>
  <c r="AR185" i="21"/>
  <c r="AQ185" i="21"/>
  <c r="AP185" i="21"/>
  <c r="AO185" i="21"/>
  <c r="AN185" i="21"/>
  <c r="AM185" i="21"/>
  <c r="AL185" i="21"/>
  <c r="AK185" i="21"/>
  <c r="AJ185" i="21"/>
  <c r="AI185" i="21"/>
  <c r="AH185" i="21"/>
  <c r="AG185" i="21"/>
  <c r="AF185" i="21"/>
  <c r="AE185" i="21"/>
  <c r="AD185" i="21"/>
  <c r="AC185" i="21"/>
  <c r="AB185" i="21"/>
  <c r="AA185" i="21"/>
  <c r="A176" i="21"/>
  <c r="A175" i="21"/>
  <c r="BL9" i="21"/>
  <c r="BG9" i="21"/>
  <c r="BI9" i="21" s="1"/>
  <c r="BF9" i="21"/>
  <c r="AZ9" i="21"/>
  <c r="BM9" i="21" s="1"/>
  <c r="D9" i="21"/>
  <c r="A9" i="21"/>
  <c r="BL8" i="21"/>
  <c r="BF8" i="21"/>
  <c r="BG8" i="21"/>
  <c r="BI8" i="21" s="1"/>
  <c r="D8" i="21"/>
  <c r="A8" i="21"/>
  <c r="BL7" i="21"/>
  <c r="BG7" i="21"/>
  <c r="BI7" i="21" s="1"/>
  <c r="BF7" i="21"/>
  <c r="AZ7" i="21"/>
  <c r="BH7" i="21" s="1"/>
  <c r="D7" i="21"/>
  <c r="A7" i="21"/>
  <c r="BL6" i="21"/>
  <c r="BG6" i="21"/>
  <c r="BI6" i="21" s="1"/>
  <c r="BF6" i="21"/>
  <c r="AZ6" i="21"/>
  <c r="BD6" i="21" s="1"/>
  <c r="D6" i="21"/>
  <c r="A6" i="21"/>
  <c r="BL5" i="21"/>
  <c r="BG5" i="21"/>
  <c r="BI5" i="21" s="1"/>
  <c r="BF5" i="21"/>
  <c r="AZ5" i="21"/>
  <c r="BM5" i="21" s="1"/>
  <c r="D5" i="21"/>
  <c r="A5" i="21"/>
  <c r="BL15" i="21"/>
  <c r="BG15" i="21"/>
  <c r="BI15" i="21" s="1"/>
  <c r="BF15" i="21"/>
  <c r="AZ15" i="21"/>
  <c r="BM15" i="21" s="1"/>
  <c r="D15" i="21"/>
  <c r="A15" i="21"/>
  <c r="BL14" i="21"/>
  <c r="BG14" i="21"/>
  <c r="BI14" i="21" s="1"/>
  <c r="BF14" i="21"/>
  <c r="AZ14" i="21"/>
  <c r="BH14" i="21" s="1"/>
  <c r="D14" i="21"/>
  <c r="A14" i="21"/>
  <c r="BL13" i="21"/>
  <c r="BG13" i="21"/>
  <c r="BF13" i="21"/>
  <c r="AZ13" i="21"/>
  <c r="BD13" i="21" s="1"/>
  <c r="D13" i="21"/>
  <c r="A13" i="21"/>
  <c r="BL12" i="21"/>
  <c r="BG12" i="21"/>
  <c r="BI12" i="21" s="1"/>
  <c r="BF12" i="21"/>
  <c r="AZ12" i="21"/>
  <c r="BH12" i="21" s="1"/>
  <c r="D12" i="21"/>
  <c r="A12" i="21"/>
  <c r="BL11" i="21"/>
  <c r="BG11" i="21"/>
  <c r="BI11" i="21" s="1"/>
  <c r="BF11" i="21"/>
  <c r="AZ11" i="21"/>
  <c r="BM11" i="21" s="1"/>
  <c r="D11" i="21"/>
  <c r="A11" i="21"/>
  <c r="BL10" i="21"/>
  <c r="BG10" i="21"/>
  <c r="BI10" i="21" s="1"/>
  <c r="BF10" i="21"/>
  <c r="AZ10" i="21"/>
  <c r="BM10" i="21" s="1"/>
  <c r="D10" i="21"/>
  <c r="A10" i="21"/>
  <c r="BL22" i="21"/>
  <c r="BG22" i="21"/>
  <c r="BI22" i="21" s="1"/>
  <c r="BF22" i="21"/>
  <c r="AZ22" i="21"/>
  <c r="BM22" i="21" s="1"/>
  <c r="D22" i="21"/>
  <c r="A22" i="21"/>
  <c r="BL21" i="21"/>
  <c r="BG21" i="21"/>
  <c r="BI21" i="21" s="1"/>
  <c r="BF21" i="21"/>
  <c r="AZ21" i="21"/>
  <c r="AH21" i="7" s="1"/>
  <c r="D21" i="21"/>
  <c r="A21" i="21"/>
  <c r="BL20" i="21"/>
  <c r="BG20" i="21"/>
  <c r="BI20" i="21" s="1"/>
  <c r="BF20" i="21"/>
  <c r="AZ20" i="21"/>
  <c r="BH20" i="21" s="1"/>
  <c r="D20" i="21"/>
  <c r="A20" i="21"/>
  <c r="BL19" i="21"/>
  <c r="BG19" i="21"/>
  <c r="BF19" i="21"/>
  <c r="AZ19" i="21"/>
  <c r="BD19" i="21" s="1"/>
  <c r="D19" i="21"/>
  <c r="A19" i="21"/>
  <c r="BL18" i="21"/>
  <c r="BG18" i="21"/>
  <c r="BI18" i="21" s="1"/>
  <c r="BF18" i="21"/>
  <c r="AZ18" i="21"/>
  <c r="BM18" i="21" s="1"/>
  <c r="D18" i="21"/>
  <c r="A18" i="21"/>
  <c r="BL17" i="21"/>
  <c r="BG17" i="21"/>
  <c r="BI17" i="21" s="1"/>
  <c r="BF17" i="21"/>
  <c r="AZ17" i="21"/>
  <c r="BM17" i="21" s="1"/>
  <c r="D17" i="21"/>
  <c r="A17" i="21"/>
  <c r="BL16" i="21"/>
  <c r="BG16" i="21"/>
  <c r="BI16" i="21" s="1"/>
  <c r="BF16" i="21"/>
  <c r="AZ16" i="21"/>
  <c r="BM16" i="21" s="1"/>
  <c r="D16" i="21"/>
  <c r="A16" i="21"/>
  <c r="AH5" i="7" l="1"/>
  <c r="AH7" i="7"/>
  <c r="AH20" i="7"/>
  <c r="AH6" i="7"/>
  <c r="AH14" i="7"/>
  <c r="AH22" i="7"/>
  <c r="AH15" i="7"/>
  <c r="AH9" i="7"/>
  <c r="AH16" i="7"/>
  <c r="F6" i="21"/>
  <c r="BN6" i="21" s="1"/>
  <c r="AH10" i="7"/>
  <c r="AH17" i="7"/>
  <c r="AH13" i="7"/>
  <c r="AH11" i="7"/>
  <c r="AH18" i="7"/>
  <c r="AH12" i="7"/>
  <c r="AH19" i="7"/>
  <c r="BD15" i="21"/>
  <c r="BJ20" i="21"/>
  <c r="BD22" i="21"/>
  <c r="F21" i="21"/>
  <c r="BN21" i="21" s="1"/>
  <c r="BH5" i="21"/>
  <c r="BJ5" i="21" s="1"/>
  <c r="BM7" i="21"/>
  <c r="BD5" i="21"/>
  <c r="F18" i="21"/>
  <c r="BN18" i="21" s="1"/>
  <c r="F13" i="21"/>
  <c r="BN13" i="21" s="1"/>
  <c r="F16" i="21"/>
  <c r="BN16" i="21" s="1"/>
  <c r="F17" i="21"/>
  <c r="BN17" i="21" s="1"/>
  <c r="F19" i="21"/>
  <c r="BN19" i="21" s="1"/>
  <c r="F11" i="21"/>
  <c r="BN11" i="21" s="1"/>
  <c r="F8" i="21"/>
  <c r="BN8" i="21" s="1"/>
  <c r="F14" i="21"/>
  <c r="BN14" i="21" s="1"/>
  <c r="BJ14" i="21"/>
  <c r="BH19" i="21"/>
  <c r="BJ19" i="21" s="1"/>
  <c r="F5" i="21"/>
  <c r="BN5" i="21" s="1"/>
  <c r="BH6" i="21"/>
  <c r="BJ6" i="21" s="1"/>
  <c r="F9" i="21"/>
  <c r="BN9" i="21" s="1"/>
  <c r="F12" i="21"/>
  <c r="BN12" i="21" s="1"/>
  <c r="BM6" i="21"/>
  <c r="F7" i="21"/>
  <c r="BN7" i="21" s="1"/>
  <c r="BJ7" i="21"/>
  <c r="F10" i="21"/>
  <c r="BN10" i="21" s="1"/>
  <c r="BM14" i="21"/>
  <c r="BD9" i="21"/>
  <c r="AZ8" i="21"/>
  <c r="AH8" i="7" s="1"/>
  <c r="BH9" i="21"/>
  <c r="BJ9" i="21" s="1"/>
  <c r="BH13" i="21"/>
  <c r="BJ13" i="21" s="1"/>
  <c r="BD7" i="21"/>
  <c r="BM13" i="21"/>
  <c r="F15" i="21"/>
  <c r="BN15" i="21" s="1"/>
  <c r="F20" i="21"/>
  <c r="BN20" i="21" s="1"/>
  <c r="BI13" i="21"/>
  <c r="BJ12" i="21"/>
  <c r="BD20" i="21"/>
  <c r="BD11" i="21"/>
  <c r="BD10" i="21"/>
  <c r="BH11" i="21"/>
  <c r="BJ11" i="21" s="1"/>
  <c r="BM12" i="21"/>
  <c r="BH15" i="21"/>
  <c r="BJ15" i="21" s="1"/>
  <c r="BH10" i="21"/>
  <c r="BJ10" i="21" s="1"/>
  <c r="BD12" i="21"/>
  <c r="BD14" i="21"/>
  <c r="BM20" i="21"/>
  <c r="BM19" i="21"/>
  <c r="F22" i="21"/>
  <c r="BN22" i="21" s="1"/>
  <c r="BH21" i="21"/>
  <c r="BJ21" i="21" s="1"/>
  <c r="BD21" i="21"/>
  <c r="BM21" i="21"/>
  <c r="BI19" i="21"/>
  <c r="BD17" i="21"/>
  <c r="BH18" i="21"/>
  <c r="BJ18" i="21" s="1"/>
  <c r="BD18" i="21"/>
  <c r="BD16" i="21"/>
  <c r="BH17" i="21"/>
  <c r="BJ17" i="21" s="1"/>
  <c r="BH22" i="21"/>
  <c r="BJ22" i="21" s="1"/>
  <c r="BH16" i="21"/>
  <c r="BJ16" i="21" s="1"/>
  <c r="BM8" i="21" l="1"/>
  <c r="BH8" i="21"/>
  <c r="BJ8" i="21" s="1"/>
  <c r="BD8" i="21"/>
  <c r="AZ81" i="21" l="1"/>
  <c r="AH81" i="7" s="1"/>
  <c r="AZ3" i="21" l="1"/>
  <c r="AH3" i="7" s="1"/>
  <c r="BL143" i="21" l="1"/>
  <c r="BG143" i="21"/>
  <c r="BF143" i="21"/>
  <c r="AZ143" i="21"/>
  <c r="AH143" i="7" s="1"/>
  <c r="D143" i="21"/>
  <c r="A143" i="21"/>
  <c r="BI143" i="21" l="1"/>
  <c r="F143" i="21"/>
  <c r="BN143" i="21" s="1"/>
  <c r="BD143" i="21"/>
  <c r="BH143" i="21"/>
  <c r="BJ143" i="21" s="1"/>
  <c r="BM143" i="21"/>
  <c r="BN185" i="21" l="1"/>
  <c r="BL185" i="21"/>
  <c r="BL184" i="21"/>
  <c r="BL183" i="21"/>
  <c r="BL182" i="21"/>
  <c r="BL181" i="21"/>
  <c r="BL180" i="21"/>
  <c r="BL179" i="21"/>
  <c r="BL178" i="21"/>
  <c r="BL177" i="21"/>
  <c r="BL176" i="21"/>
  <c r="BL175" i="21"/>
  <c r="BL174" i="21"/>
  <c r="BL173" i="21"/>
  <c r="BL172" i="21"/>
  <c r="BL171" i="21"/>
  <c r="BL170" i="21"/>
  <c r="BL169" i="21"/>
  <c r="BL168" i="21"/>
  <c r="BL167" i="21"/>
  <c r="BL166" i="21"/>
  <c r="BL165" i="21"/>
  <c r="BL164" i="21"/>
  <c r="BL163" i="21"/>
  <c r="BL162" i="21"/>
  <c r="BL161" i="21"/>
  <c r="BL160" i="21"/>
  <c r="BL159" i="21"/>
  <c r="BL158" i="21"/>
  <c r="BL157" i="21"/>
  <c r="BL156" i="21"/>
  <c r="BL155" i="21"/>
  <c r="BL154" i="21"/>
  <c r="BL153" i="21"/>
  <c r="BL152" i="21"/>
  <c r="BL151" i="21"/>
  <c r="BL150" i="21"/>
  <c r="BL149" i="21"/>
  <c r="BL148" i="21"/>
  <c r="BL147" i="21"/>
  <c r="BL146" i="21"/>
  <c r="BL145" i="21"/>
  <c r="BL144" i="21"/>
  <c r="BL142" i="21"/>
  <c r="BL141" i="21"/>
  <c r="BL140" i="21"/>
  <c r="BL139" i="21"/>
  <c r="BL138" i="21"/>
  <c r="BL137" i="21"/>
  <c r="BL136" i="21"/>
  <c r="BL135" i="21"/>
  <c r="BL134" i="21"/>
  <c r="BL133" i="21"/>
  <c r="BL132" i="21"/>
  <c r="BL131" i="21"/>
  <c r="BL130" i="21"/>
  <c r="BL129" i="21"/>
  <c r="BL128" i="21"/>
  <c r="BL127" i="21"/>
  <c r="BL126" i="21"/>
  <c r="BL125" i="21"/>
  <c r="BL124" i="21"/>
  <c r="BL123" i="21"/>
  <c r="BL122" i="21"/>
  <c r="BL121" i="21"/>
  <c r="BL120" i="21"/>
  <c r="BL119" i="21"/>
  <c r="BL118" i="21"/>
  <c r="BL117" i="21"/>
  <c r="BL116" i="21"/>
  <c r="BL115" i="21"/>
  <c r="BL114" i="21"/>
  <c r="BL113" i="21"/>
  <c r="BL112" i="21"/>
  <c r="BL111" i="21"/>
  <c r="BL110" i="21"/>
  <c r="BL109" i="21"/>
  <c r="BL108" i="21"/>
  <c r="BL107" i="21"/>
  <c r="BL106" i="21"/>
  <c r="BL105" i="21"/>
  <c r="BL104" i="21"/>
  <c r="BL103" i="21"/>
  <c r="BL102" i="21"/>
  <c r="BL101" i="21"/>
  <c r="BL100" i="21"/>
  <c r="BL99" i="21"/>
  <c r="BL98" i="21"/>
  <c r="BL97" i="21"/>
  <c r="BL96" i="21"/>
  <c r="BL95" i="21"/>
  <c r="BL94" i="21"/>
  <c r="BL93" i="21"/>
  <c r="BL92" i="21"/>
  <c r="BL91" i="21"/>
  <c r="BL90" i="21"/>
  <c r="BL89" i="21"/>
  <c r="BL88" i="21"/>
  <c r="BL87" i="21"/>
  <c r="BL86" i="21"/>
  <c r="BL85" i="21"/>
  <c r="BL84" i="21"/>
  <c r="BL83" i="21"/>
  <c r="BL82" i="21"/>
  <c r="BL81" i="21"/>
  <c r="BL80" i="21"/>
  <c r="BL79" i="21"/>
  <c r="BL78" i="21"/>
  <c r="BL77" i="21"/>
  <c r="BL76" i="21"/>
  <c r="BL75" i="21"/>
  <c r="BL74" i="21"/>
  <c r="BL73" i="21"/>
  <c r="BL72" i="21"/>
  <c r="BL71" i="21"/>
  <c r="BL70" i="21"/>
  <c r="BL69" i="21"/>
  <c r="BL68" i="21"/>
  <c r="BL67" i="21"/>
  <c r="BL66" i="21"/>
  <c r="BL65" i="21"/>
  <c r="BL64" i="21"/>
  <c r="BL63" i="21"/>
  <c r="BL62" i="21"/>
  <c r="BL61" i="21"/>
  <c r="BL60" i="21"/>
  <c r="BL59" i="21"/>
  <c r="BL58" i="21"/>
  <c r="BL57" i="21"/>
  <c r="BL56" i="21"/>
  <c r="BL55" i="21"/>
  <c r="BL54" i="21"/>
  <c r="BL53" i="21"/>
  <c r="BL52" i="21"/>
  <c r="BL51" i="21"/>
  <c r="BL50" i="21"/>
  <c r="BL49" i="21"/>
  <c r="BL48" i="21"/>
  <c r="BL47" i="21"/>
  <c r="BL46" i="21"/>
  <c r="BL45" i="21"/>
  <c r="BL44" i="21"/>
  <c r="BL43" i="21"/>
  <c r="BL42" i="21"/>
  <c r="BL41" i="21"/>
  <c r="BL40" i="21"/>
  <c r="BL39" i="21"/>
  <c r="BL38" i="21"/>
  <c r="BL37" i="21"/>
  <c r="BL36" i="21"/>
  <c r="BL35" i="21"/>
  <c r="BL34" i="21"/>
  <c r="BL33" i="21"/>
  <c r="BL32" i="21"/>
  <c r="BL31" i="21"/>
  <c r="BL30" i="21"/>
  <c r="BL29" i="21"/>
  <c r="BL28" i="21"/>
  <c r="BL27" i="21"/>
  <c r="BL26" i="21"/>
  <c r="BL25" i="21"/>
  <c r="BL24" i="21"/>
  <c r="BL23" i="21"/>
  <c r="BL4" i="21"/>
  <c r="BL3" i="21"/>
  <c r="BC185" i="21" l="1"/>
  <c r="AY185" i="21"/>
  <c r="BF152" i="21" l="1"/>
  <c r="BF151" i="21"/>
  <c r="BF150" i="21"/>
  <c r="BF149" i="21"/>
  <c r="BF141" i="21" l="1"/>
  <c r="D141" i="21"/>
  <c r="A141" i="21"/>
  <c r="BG138" i="21"/>
  <c r="BF138" i="21"/>
  <c r="AZ138" i="21"/>
  <c r="AH138" i="7" s="1"/>
  <c r="D138" i="21"/>
  <c r="A138" i="21"/>
  <c r="BM138" i="21" l="1"/>
  <c r="BG141" i="21"/>
  <c r="BI141" i="21" s="1"/>
  <c r="AZ141" i="21"/>
  <c r="AH141" i="7" s="1"/>
  <c r="BD138" i="21"/>
  <c r="F141" i="21"/>
  <c r="BN141" i="21" s="1"/>
  <c r="F138" i="21"/>
  <c r="BN138" i="21" s="1"/>
  <c r="BH138" i="21"/>
  <c r="BJ138" i="21" s="1"/>
  <c r="BI138" i="21"/>
  <c r="BM141" i="21" l="1"/>
  <c r="BH141" i="21"/>
  <c r="BJ141" i="21" s="1"/>
  <c r="BD141" i="21"/>
  <c r="AZ34" i="21"/>
  <c r="AH34" i="7" s="1"/>
  <c r="AZ71" i="21"/>
  <c r="AH71" i="7" s="1"/>
  <c r="AZ74" i="21"/>
  <c r="AH74" i="7" s="1"/>
  <c r="BM71" i="21" l="1"/>
  <c r="BM34" i="21"/>
  <c r="BM74" i="21"/>
  <c r="AZ39" i="21" l="1"/>
  <c r="AH39" i="7" s="1"/>
  <c r="BM39" i="21" l="1"/>
  <c r="BG3" i="21"/>
  <c r="BI3" i="21" s="1"/>
  <c r="BF3" i="21"/>
  <c r="D3" i="21"/>
  <c r="A3" i="21"/>
  <c r="BG4" i="21"/>
  <c r="BI4" i="21" s="1"/>
  <c r="BF4" i="21"/>
  <c r="AZ4" i="21"/>
  <c r="AH4" i="7" s="1"/>
  <c r="D4" i="21"/>
  <c r="A4" i="21"/>
  <c r="BM3" i="21" l="1"/>
  <c r="BM4" i="21"/>
  <c r="F3" i="21"/>
  <c r="BN3" i="21" s="1"/>
  <c r="BD3" i="21"/>
  <c r="BH3" i="21"/>
  <c r="BJ3" i="21" s="1"/>
  <c r="F4" i="21"/>
  <c r="BN4" i="21" s="1"/>
  <c r="BD4" i="21"/>
  <c r="BH4" i="21"/>
  <c r="BJ4" i="21" s="1"/>
  <c r="AG2" i="7" l="1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BL2" i="21"/>
  <c r="BG2" i="21"/>
  <c r="BF2" i="21"/>
  <c r="AZ2" i="21"/>
  <c r="D2" i="21"/>
  <c r="A2" i="21"/>
  <c r="L94" i="6" l="1"/>
  <c r="M94" i="6" s="1"/>
  <c r="L24" i="6"/>
  <c r="M24" i="6" s="1"/>
  <c r="L150" i="6"/>
  <c r="M150" i="6" s="1"/>
  <c r="L102" i="6"/>
  <c r="M102" i="6" s="1"/>
  <c r="L17" i="6"/>
  <c r="M17" i="6" s="1"/>
  <c r="L10" i="6"/>
  <c r="M10" i="6" s="1"/>
  <c r="L13" i="6"/>
  <c r="M13" i="6" s="1"/>
  <c r="L14" i="6"/>
  <c r="M14" i="6" s="1"/>
  <c r="L15" i="6"/>
  <c r="M15" i="6" s="1"/>
  <c r="L11" i="6"/>
  <c r="M11" i="6" s="1"/>
  <c r="L12" i="6"/>
  <c r="M12" i="6" s="1"/>
  <c r="BM2" i="21"/>
  <c r="O42" i="3"/>
  <c r="BI2" i="21"/>
  <c r="AH2" i="7"/>
  <c r="F2" i="21"/>
  <c r="BN2" i="21" s="1"/>
  <c r="BD2" i="21"/>
  <c r="BH2" i="21"/>
  <c r="BG101" i="21"/>
  <c r="BI101" i="21" s="1"/>
  <c r="BF101" i="21"/>
  <c r="AZ101" i="21"/>
  <c r="AH101" i="7" s="1"/>
  <c r="D101" i="21"/>
  <c r="A101" i="21"/>
  <c r="AZ153" i="21"/>
  <c r="AH153" i="7" s="1"/>
  <c r="AZ152" i="21"/>
  <c r="AH152" i="7" s="1"/>
  <c r="BM152" i="21" l="1"/>
  <c r="BM153" i="21"/>
  <c r="BM101" i="21"/>
  <c r="L110" i="6" s="1"/>
  <c r="M110" i="6" s="1"/>
  <c r="BD101" i="21"/>
  <c r="BJ2" i="21"/>
  <c r="F101" i="21"/>
  <c r="BN101" i="21" s="1"/>
  <c r="BH101" i="21"/>
  <c r="BJ101" i="21" s="1"/>
  <c r="BG79" i="21" l="1"/>
  <c r="BI79" i="21" s="1"/>
  <c r="BF79" i="21"/>
  <c r="AZ79" i="21"/>
  <c r="AH79" i="7" s="1"/>
  <c r="D79" i="21"/>
  <c r="A79" i="21"/>
  <c r="BM79" i="21" l="1"/>
  <c r="L116" i="6" s="1"/>
  <c r="M116" i="6" s="1"/>
  <c r="F79" i="21"/>
  <c r="BN79" i="21" s="1"/>
  <c r="BH79" i="21"/>
  <c r="BJ79" i="21" s="1"/>
  <c r="BD79" i="21"/>
  <c r="BG100" i="21" l="1"/>
  <c r="BI100" i="21" s="1"/>
  <c r="BF100" i="21"/>
  <c r="AZ100" i="21"/>
  <c r="AH100" i="7" s="1"/>
  <c r="D100" i="21"/>
  <c r="A100" i="21"/>
  <c r="BM100" i="21" l="1"/>
  <c r="F100" i="21"/>
  <c r="BN100" i="21" s="1"/>
  <c r="BH100" i="21"/>
  <c r="BJ100" i="21" s="1"/>
  <c r="BD100" i="21"/>
  <c r="BB185" i="21" l="1"/>
  <c r="AZ68" i="21" l="1"/>
  <c r="AH68" i="7" s="1"/>
  <c r="BG153" i="21" l="1"/>
  <c r="BI153" i="21" s="1"/>
  <c r="BF153" i="21"/>
  <c r="D153" i="21"/>
  <c r="A153" i="21"/>
  <c r="F153" i="21" l="1"/>
  <c r="BN153" i="21" s="1"/>
  <c r="BD153" i="21"/>
  <c r="BH153" i="21"/>
  <c r="BJ153" i="21" s="1"/>
  <c r="H7" i="3" l="1"/>
  <c r="H8" i="3"/>
  <c r="H9" i="3"/>
  <c r="H10" i="3"/>
  <c r="H11" i="3"/>
  <c r="BG182" i="21"/>
  <c r="BI182" i="21" s="1"/>
  <c r="BF182" i="21"/>
  <c r="AZ182" i="21"/>
  <c r="AH182" i="7" s="1"/>
  <c r="D182" i="21"/>
  <c r="F182" i="21" s="1"/>
  <c r="BN182" i="21" s="1"/>
  <c r="BM182" i="21" l="1"/>
  <c r="BD182" i="21"/>
  <c r="BH182" i="21"/>
  <c r="BJ182" i="21" s="1"/>
  <c r="BG31" i="21"/>
  <c r="BI31" i="21" s="1"/>
  <c r="BF31" i="21"/>
  <c r="AZ31" i="21"/>
  <c r="AH31" i="7" s="1"/>
  <c r="D31" i="21"/>
  <c r="A31" i="21"/>
  <c r="BM31" i="21" l="1"/>
  <c r="F31" i="21"/>
  <c r="BN31" i="21" s="1"/>
  <c r="BH31" i="21"/>
  <c r="BJ31" i="21" s="1"/>
  <c r="BD31" i="21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F174" i="22" s="1"/>
  <c r="G176" i="22" l="1"/>
  <c r="G175" i="22" s="1"/>
  <c r="F177" i="22"/>
  <c r="G177" i="22"/>
  <c r="H177" i="22"/>
  <c r="F178" i="22"/>
  <c r="F173" i="22"/>
  <c r="G178" i="22"/>
  <c r="G173" i="22"/>
  <c r="H178" i="22"/>
  <c r="H173" i="22"/>
  <c r="G174" i="22"/>
  <c r="H174" i="22"/>
  <c r="F180" i="22"/>
  <c r="G180" i="22"/>
  <c r="H180" i="22"/>
  <c r="F176" i="22"/>
  <c r="H176" i="22"/>
  <c r="H175" i="22" s="1"/>
  <c r="H179" i="22" l="1"/>
  <c r="H181" i="22" s="1"/>
  <c r="G179" i="22"/>
  <c r="G181" i="22" s="1"/>
  <c r="F175" i="22"/>
  <c r="F179" i="22" s="1"/>
  <c r="F181" i="22" s="1"/>
  <c r="J167" i="22" l="1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G55" i="22"/>
  <c r="G24" i="22"/>
  <c r="G9" i="22"/>
  <c r="H55" i="22"/>
  <c r="F55" i="22"/>
  <c r="H24" i="22"/>
  <c r="F24" i="22"/>
  <c r="J10" i="22"/>
  <c r="H9" i="22"/>
  <c r="F9" i="22"/>
  <c r="B26" i="4"/>
  <c r="B27" i="4"/>
  <c r="G168" i="22" l="1"/>
  <c r="H168" i="22"/>
  <c r="H182" i="22" s="1"/>
  <c r="BG92" i="21"/>
  <c r="BI92" i="21" s="1"/>
  <c r="BF92" i="21"/>
  <c r="AZ92" i="21"/>
  <c r="AH92" i="7" s="1"/>
  <c r="D92" i="21"/>
  <c r="A92" i="21"/>
  <c r="BG91" i="21"/>
  <c r="BI91" i="21" s="1"/>
  <c r="BF91" i="21"/>
  <c r="AZ91" i="21"/>
  <c r="AH91" i="7" s="1"/>
  <c r="D91" i="21"/>
  <c r="A91" i="21"/>
  <c r="BG90" i="21"/>
  <c r="BI90" i="21" s="1"/>
  <c r="BF90" i="21"/>
  <c r="AZ90" i="21"/>
  <c r="AH90" i="7" s="1"/>
  <c r="D90" i="21"/>
  <c r="A90" i="21"/>
  <c r="BG89" i="21"/>
  <c r="BI89" i="21" s="1"/>
  <c r="BF89" i="21"/>
  <c r="AZ89" i="21"/>
  <c r="AH89" i="7" s="1"/>
  <c r="D89" i="21"/>
  <c r="A89" i="21"/>
  <c r="BG88" i="21"/>
  <c r="BI88" i="21" s="1"/>
  <c r="BF88" i="21"/>
  <c r="AZ88" i="21"/>
  <c r="AH88" i="7" s="1"/>
  <c r="D88" i="21"/>
  <c r="A88" i="21"/>
  <c r="BG87" i="21"/>
  <c r="BI87" i="21" s="1"/>
  <c r="BF87" i="21"/>
  <c r="AZ87" i="21"/>
  <c r="AH87" i="7" s="1"/>
  <c r="D87" i="21"/>
  <c r="A87" i="21"/>
  <c r="BG86" i="21"/>
  <c r="BI86" i="21" s="1"/>
  <c r="BF86" i="21"/>
  <c r="AZ86" i="21"/>
  <c r="AH86" i="7" s="1"/>
  <c r="D86" i="21"/>
  <c r="A86" i="21"/>
  <c r="BG85" i="21"/>
  <c r="BI85" i="21" s="1"/>
  <c r="BF85" i="21"/>
  <c r="AZ85" i="21"/>
  <c r="AH85" i="7" s="1"/>
  <c r="D85" i="21"/>
  <c r="A85" i="21"/>
  <c r="BG96" i="21"/>
  <c r="BI96" i="21" s="1"/>
  <c r="BF96" i="21"/>
  <c r="AZ96" i="21"/>
  <c r="AH96" i="7" s="1"/>
  <c r="D96" i="21"/>
  <c r="A96" i="21"/>
  <c r="BG95" i="21"/>
  <c r="BI95" i="21" s="1"/>
  <c r="BF95" i="21"/>
  <c r="AZ95" i="21"/>
  <c r="AH95" i="7" s="1"/>
  <c r="D95" i="21"/>
  <c r="A95" i="21"/>
  <c r="BG94" i="21"/>
  <c r="BI94" i="21" s="1"/>
  <c r="BF94" i="21"/>
  <c r="AZ94" i="21"/>
  <c r="AH94" i="7" s="1"/>
  <c r="D94" i="21"/>
  <c r="A94" i="21"/>
  <c r="BG93" i="21"/>
  <c r="BI93" i="21" s="1"/>
  <c r="BF93" i="21"/>
  <c r="AZ93" i="21"/>
  <c r="AH93" i="7" s="1"/>
  <c r="D93" i="21"/>
  <c r="A93" i="21"/>
  <c r="BG98" i="21"/>
  <c r="BI98" i="21" s="1"/>
  <c r="BF98" i="21"/>
  <c r="AZ98" i="21"/>
  <c r="AH98" i="7" s="1"/>
  <c r="D98" i="21"/>
  <c r="A98" i="21"/>
  <c r="BG97" i="21"/>
  <c r="BI97" i="21" s="1"/>
  <c r="BF97" i="21"/>
  <c r="AZ97" i="21"/>
  <c r="AH97" i="7" s="1"/>
  <c r="D97" i="21"/>
  <c r="A97" i="21"/>
  <c r="BG99" i="21"/>
  <c r="BI99" i="21" s="1"/>
  <c r="BF99" i="21"/>
  <c r="AZ99" i="21"/>
  <c r="AH99" i="7" s="1"/>
  <c r="D99" i="21"/>
  <c r="A99" i="21"/>
  <c r="BG84" i="21"/>
  <c r="BI84" i="21" s="1"/>
  <c r="BF84" i="21"/>
  <c r="AZ84" i="21"/>
  <c r="AH84" i="7" s="1"/>
  <c r="D84" i="21"/>
  <c r="A84" i="21"/>
  <c r="BM99" i="21" l="1"/>
  <c r="L115" i="6" s="1"/>
  <c r="M115" i="6" s="1"/>
  <c r="BM91" i="21"/>
  <c r="L114" i="6" s="1"/>
  <c r="M114" i="6" s="1"/>
  <c r="BM94" i="21"/>
  <c r="BM92" i="21"/>
  <c r="BM97" i="21"/>
  <c r="L103" i="6" s="1"/>
  <c r="M103" i="6" s="1"/>
  <c r="BM89" i="21"/>
  <c r="BM87" i="21"/>
  <c r="L92" i="6" s="1"/>
  <c r="M92" i="6" s="1"/>
  <c r="BM93" i="21"/>
  <c r="BM88" i="21"/>
  <c r="L97" i="6" s="1"/>
  <c r="M97" i="6" s="1"/>
  <c r="BM86" i="21"/>
  <c r="L89" i="6" s="1"/>
  <c r="M89" i="6" s="1"/>
  <c r="BM95" i="21"/>
  <c r="BM96" i="21"/>
  <c r="L101" i="6" s="1"/>
  <c r="M101" i="6" s="1"/>
  <c r="BM98" i="21"/>
  <c r="L107" i="6" s="1"/>
  <c r="M107" i="6" s="1"/>
  <c r="BM85" i="21"/>
  <c r="BM84" i="21"/>
  <c r="BM90" i="21"/>
  <c r="L113" i="6" s="1"/>
  <c r="M113" i="6" s="1"/>
  <c r="BH84" i="21"/>
  <c r="BJ84" i="21" s="1"/>
  <c r="BH85" i="21"/>
  <c r="BJ85" i="21" s="1"/>
  <c r="BD90" i="21"/>
  <c r="BD94" i="21"/>
  <c r="BH95" i="21"/>
  <c r="BJ95" i="21" s="1"/>
  <c r="BD86" i="21"/>
  <c r="BH87" i="21"/>
  <c r="BJ87" i="21" s="1"/>
  <c r="BD93" i="21"/>
  <c r="F89" i="21"/>
  <c r="BN89" i="21" s="1"/>
  <c r="BH89" i="21"/>
  <c r="BJ89" i="21" s="1"/>
  <c r="F85" i="21"/>
  <c r="BN85" i="21" s="1"/>
  <c r="BH91" i="21"/>
  <c r="BJ91" i="21" s="1"/>
  <c r="F84" i="21"/>
  <c r="BN84" i="21" s="1"/>
  <c r="F98" i="21"/>
  <c r="BN98" i="21" s="1"/>
  <c r="F86" i="21"/>
  <c r="BN86" i="21" s="1"/>
  <c r="F91" i="21"/>
  <c r="BN91" i="21" s="1"/>
  <c r="BD91" i="21"/>
  <c r="BD89" i="21"/>
  <c r="F92" i="21"/>
  <c r="BN92" i="21" s="1"/>
  <c r="BD98" i="21"/>
  <c r="F95" i="21"/>
  <c r="BN95" i="21" s="1"/>
  <c r="BH93" i="21"/>
  <c r="BJ93" i="21" s="1"/>
  <c r="F88" i="21"/>
  <c r="BN88" i="21" s="1"/>
  <c r="F90" i="21"/>
  <c r="BN90" i="21" s="1"/>
  <c r="F96" i="21"/>
  <c r="BN96" i="21" s="1"/>
  <c r="BH92" i="21"/>
  <c r="BJ92" i="21" s="1"/>
  <c r="BH96" i="21"/>
  <c r="BJ96" i="21" s="1"/>
  <c r="BH86" i="21"/>
  <c r="BJ86" i="21" s="1"/>
  <c r="BH94" i="21"/>
  <c r="BJ94" i="21" s="1"/>
  <c r="F87" i="21"/>
  <c r="BN87" i="21" s="1"/>
  <c r="BH90" i="21"/>
  <c r="BJ90" i="21" s="1"/>
  <c r="F99" i="21"/>
  <c r="BN99" i="21" s="1"/>
  <c r="BD85" i="21"/>
  <c r="BD88" i="21"/>
  <c r="F93" i="21"/>
  <c r="BN93" i="21" s="1"/>
  <c r="BD87" i="21"/>
  <c r="BH88" i="21"/>
  <c r="BJ88" i="21" s="1"/>
  <c r="BD92" i="21"/>
  <c r="BD95" i="21"/>
  <c r="F94" i="21"/>
  <c r="BN94" i="21" s="1"/>
  <c r="BD96" i="21"/>
  <c r="F97" i="21"/>
  <c r="BN97" i="21" s="1"/>
  <c r="BD97" i="21"/>
  <c r="BH98" i="21"/>
  <c r="BJ98" i="21" s="1"/>
  <c r="BH97" i="21"/>
  <c r="BJ97" i="21" s="1"/>
  <c r="BD99" i="21"/>
  <c r="BH99" i="21"/>
  <c r="BJ99" i="21" s="1"/>
  <c r="BD84" i="21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1" i="6"/>
  <c r="K170" i="6"/>
  <c r="K169" i="6"/>
  <c r="K168" i="6"/>
  <c r="K167" i="6"/>
  <c r="K166" i="6"/>
  <c r="K165" i="6"/>
  <c r="K164" i="6"/>
  <c r="K163" i="6"/>
  <c r="K162" i="6"/>
  <c r="K161" i="6"/>
  <c r="K158" i="6"/>
  <c r="K157" i="6"/>
  <c r="K156" i="6"/>
  <c r="K155" i="6"/>
  <c r="K154" i="6"/>
  <c r="K153" i="6"/>
  <c r="K152" i="6"/>
  <c r="K151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86" i="6"/>
  <c r="K85" i="6"/>
  <c r="K84" i="6"/>
  <c r="K83" i="6"/>
  <c r="K82" i="6"/>
  <c r="K81" i="6"/>
  <c r="K80" i="6"/>
  <c r="K79" i="6"/>
  <c r="K78" i="6"/>
  <c r="K77" i="6"/>
  <c r="K76" i="6"/>
  <c r="K75" i="6"/>
  <c r="K73" i="6"/>
  <c r="K72" i="6"/>
  <c r="K71" i="6"/>
  <c r="K70" i="6"/>
  <c r="K67" i="6"/>
  <c r="K65" i="6"/>
  <c r="K64" i="6"/>
  <c r="K63" i="6"/>
  <c r="K62" i="6"/>
  <c r="K61" i="6"/>
  <c r="K60" i="6"/>
  <c r="K59" i="6"/>
  <c r="K58" i="6"/>
  <c r="K57" i="6"/>
  <c r="K56" i="6"/>
  <c r="K55" i="6"/>
  <c r="K54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6" i="6"/>
  <c r="K25" i="6"/>
  <c r="K23" i="6"/>
  <c r="K22" i="6"/>
  <c r="K21" i="6"/>
  <c r="K20" i="6"/>
  <c r="K19" i="6"/>
  <c r="K18" i="6"/>
  <c r="K16" i="6"/>
  <c r="K9" i="6"/>
  <c r="H4" i="3" l="1"/>
  <c r="BG156" i="21"/>
  <c r="BI156" i="21" s="1"/>
  <c r="BF156" i="21"/>
  <c r="AZ156" i="21"/>
  <c r="AH156" i="7" s="1"/>
  <c r="D156" i="21"/>
  <c r="A156" i="21"/>
  <c r="BG160" i="21"/>
  <c r="BI160" i="21" s="1"/>
  <c r="BF160" i="21"/>
  <c r="AZ160" i="21"/>
  <c r="AH160" i="7" s="1"/>
  <c r="D160" i="21"/>
  <c r="A160" i="21"/>
  <c r="BG159" i="21"/>
  <c r="BI159" i="21" s="1"/>
  <c r="BF159" i="21"/>
  <c r="D159" i="21"/>
  <c r="A159" i="21"/>
  <c r="BG162" i="21"/>
  <c r="BI162" i="21" s="1"/>
  <c r="BF162" i="21"/>
  <c r="AZ162" i="21"/>
  <c r="AH162" i="7" s="1"/>
  <c r="D162" i="21"/>
  <c r="A162" i="21"/>
  <c r="BG154" i="21"/>
  <c r="BI154" i="21" s="1"/>
  <c r="BF154" i="21"/>
  <c r="AZ154" i="21"/>
  <c r="AH154" i="7" s="1"/>
  <c r="D154" i="21"/>
  <c r="A154" i="21"/>
  <c r="BG121" i="21"/>
  <c r="BI121" i="21" s="1"/>
  <c r="BF121" i="21"/>
  <c r="AZ121" i="21"/>
  <c r="AH121" i="7" s="1"/>
  <c r="D121" i="21"/>
  <c r="A121" i="21"/>
  <c r="BG110" i="21"/>
  <c r="BI110" i="21" s="1"/>
  <c r="BF110" i="21"/>
  <c r="AZ110" i="21"/>
  <c r="AH110" i="7" s="1"/>
  <c r="D110" i="21"/>
  <c r="A110" i="21"/>
  <c r="BG117" i="21"/>
  <c r="BI117" i="21" s="1"/>
  <c r="BF117" i="21"/>
  <c r="AZ117" i="21"/>
  <c r="AH117" i="7" s="1"/>
  <c r="D117" i="21"/>
  <c r="A117" i="21"/>
  <c r="BG109" i="21"/>
  <c r="BI109" i="21" s="1"/>
  <c r="BF109" i="21"/>
  <c r="AZ109" i="21"/>
  <c r="AH109" i="7" s="1"/>
  <c r="D109" i="21"/>
  <c r="A109" i="21"/>
  <c r="BG122" i="21"/>
  <c r="BI122" i="21" s="1"/>
  <c r="BF122" i="21"/>
  <c r="AZ122" i="21"/>
  <c r="AH122" i="7" s="1"/>
  <c r="D122" i="21"/>
  <c r="A122" i="21"/>
  <c r="BG112" i="21"/>
  <c r="BI112" i="21" s="1"/>
  <c r="BF112" i="21"/>
  <c r="AZ112" i="21"/>
  <c r="AH112" i="7" s="1"/>
  <c r="D112" i="21"/>
  <c r="A112" i="21"/>
  <c r="BG111" i="21"/>
  <c r="BI111" i="21" s="1"/>
  <c r="BF111" i="21"/>
  <c r="AZ111" i="21"/>
  <c r="AH111" i="7" s="1"/>
  <c r="D111" i="21"/>
  <c r="A111" i="21"/>
  <c r="BG104" i="21"/>
  <c r="BI104" i="21" s="1"/>
  <c r="BF104" i="21"/>
  <c r="AZ104" i="21"/>
  <c r="AH104" i="7" s="1"/>
  <c r="D104" i="21"/>
  <c r="A104" i="21"/>
  <c r="K193" i="6"/>
  <c r="BM109" i="21" l="1"/>
  <c r="L105" i="6" s="1"/>
  <c r="M105" i="6" s="1"/>
  <c r="BM111" i="21"/>
  <c r="BM156" i="21"/>
  <c r="BM160" i="21"/>
  <c r="BM117" i="21"/>
  <c r="L99" i="6" s="1"/>
  <c r="M99" i="6" s="1"/>
  <c r="BM162" i="21"/>
  <c r="BM110" i="21"/>
  <c r="BM122" i="21"/>
  <c r="BM112" i="21"/>
  <c r="BM104" i="21"/>
  <c r="L108" i="6" s="1"/>
  <c r="M108" i="6" s="1"/>
  <c r="BM121" i="21"/>
  <c r="BM154" i="21"/>
  <c r="Z185" i="21"/>
  <c r="F154" i="21"/>
  <c r="BN154" i="21" s="1"/>
  <c r="AZ159" i="21"/>
  <c r="AH159" i="7" s="1"/>
  <c r="BD110" i="21"/>
  <c r="BD121" i="21"/>
  <c r="BD117" i="21"/>
  <c r="BD109" i="21"/>
  <c r="BD154" i="21"/>
  <c r="BH122" i="21"/>
  <c r="BJ122" i="21" s="1"/>
  <c r="F156" i="21"/>
  <c r="BN156" i="21" s="1"/>
  <c r="F159" i="21"/>
  <c r="BN159" i="21" s="1"/>
  <c r="F160" i="21"/>
  <c r="BN160" i="21" s="1"/>
  <c r="BD160" i="21"/>
  <c r="BH160" i="21"/>
  <c r="BJ160" i="21" s="1"/>
  <c r="BH156" i="21"/>
  <c r="BJ156" i="21" s="1"/>
  <c r="BD156" i="21"/>
  <c r="F162" i="21"/>
  <c r="BN162" i="21" s="1"/>
  <c r="BH162" i="21"/>
  <c r="BJ162" i="21" s="1"/>
  <c r="BH154" i="21"/>
  <c r="BJ154" i="21" s="1"/>
  <c r="BD162" i="21"/>
  <c r="F110" i="21"/>
  <c r="BN110" i="21" s="1"/>
  <c r="F121" i="21"/>
  <c r="BN121" i="21" s="1"/>
  <c r="BH121" i="21"/>
  <c r="BJ121" i="21" s="1"/>
  <c r="BH110" i="21"/>
  <c r="BJ110" i="21" s="1"/>
  <c r="F117" i="21"/>
  <c r="BN117" i="21" s="1"/>
  <c r="F109" i="21"/>
  <c r="BN109" i="21" s="1"/>
  <c r="BH117" i="21"/>
  <c r="BJ117" i="21" s="1"/>
  <c r="BH109" i="21"/>
  <c r="BJ109" i="21" s="1"/>
  <c r="F112" i="21"/>
  <c r="BN112" i="21" s="1"/>
  <c r="F111" i="21"/>
  <c r="BN111" i="21" s="1"/>
  <c r="F122" i="21"/>
  <c r="BN122" i="21" s="1"/>
  <c r="BD122" i="21"/>
  <c r="BD112" i="21"/>
  <c r="BD111" i="21"/>
  <c r="BH112" i="21"/>
  <c r="BJ112" i="21" s="1"/>
  <c r="BH111" i="21"/>
  <c r="BJ111" i="21" s="1"/>
  <c r="F104" i="21"/>
  <c r="BN104" i="21" s="1"/>
  <c r="BD104" i="21"/>
  <c r="BH104" i="21"/>
  <c r="BJ104" i="21" s="1"/>
  <c r="G8" i="6"/>
  <c r="F8" i="6"/>
  <c r="BM159" i="21" l="1"/>
  <c r="BD159" i="21"/>
  <c r="BH159" i="21"/>
  <c r="BJ159" i="21" s="1"/>
  <c r="G66" i="6"/>
  <c r="G27" i="6"/>
  <c r="F27" i="6"/>
  <c r="F66" i="6"/>
  <c r="BG150" i="21" l="1"/>
  <c r="BI150" i="21" s="1"/>
  <c r="AZ150" i="21"/>
  <c r="AH150" i="7" s="1"/>
  <c r="D157" i="21"/>
  <c r="A157" i="21"/>
  <c r="BM150" i="21" l="1"/>
  <c r="BD150" i="21"/>
  <c r="F157" i="21"/>
  <c r="BN157" i="21" s="1"/>
  <c r="BH150" i="21"/>
  <c r="BJ150" i="21" s="1"/>
  <c r="BF185" i="21" l="1"/>
  <c r="BG66" i="21"/>
  <c r="BF66" i="21"/>
  <c r="BG125" i="21"/>
  <c r="BI125" i="21" s="1"/>
  <c r="BF125" i="21"/>
  <c r="BG28" i="21"/>
  <c r="BI28" i="21" s="1"/>
  <c r="BF28" i="21"/>
  <c r="BG48" i="21"/>
  <c r="BI48" i="21" s="1"/>
  <c r="BF48" i="21"/>
  <c r="BG58" i="21"/>
  <c r="BI58" i="21" s="1"/>
  <c r="BF58" i="21"/>
  <c r="BG50" i="21"/>
  <c r="BI50" i="21" s="1"/>
  <c r="BF50" i="21"/>
  <c r="BG38" i="21"/>
  <c r="BI38" i="21" s="1"/>
  <c r="BF38" i="21"/>
  <c r="BG51" i="21"/>
  <c r="BI51" i="21" s="1"/>
  <c r="BF51" i="21"/>
  <c r="BG133" i="21"/>
  <c r="BI133" i="21" s="1"/>
  <c r="BF133" i="21"/>
  <c r="BG44" i="21"/>
  <c r="BI44" i="21" s="1"/>
  <c r="BF44" i="21"/>
  <c r="BG36" i="21"/>
  <c r="BI36" i="21" s="1"/>
  <c r="BF36" i="21"/>
  <c r="BG37" i="21"/>
  <c r="BI37" i="21" s="1"/>
  <c r="BF37" i="21"/>
  <c r="BG43" i="21"/>
  <c r="BI43" i="21" s="1"/>
  <c r="BF43" i="21"/>
  <c r="BG35" i="21"/>
  <c r="BI35" i="21" s="1"/>
  <c r="BF35" i="21"/>
  <c r="BG49" i="21"/>
  <c r="BI49" i="21" s="1"/>
  <c r="BF49" i="21"/>
  <c r="BG172" i="21"/>
  <c r="BI172" i="21" s="1"/>
  <c r="BF172" i="21"/>
  <c r="BG155" i="21"/>
  <c r="BI155" i="21" s="1"/>
  <c r="BF155" i="21"/>
  <c r="BG163" i="21"/>
  <c r="BI163" i="21" s="1"/>
  <c r="BF163" i="21"/>
  <c r="BG164" i="21"/>
  <c r="BI164" i="21" s="1"/>
  <c r="BF164" i="21"/>
  <c r="BG173" i="21"/>
  <c r="BI173" i="21" s="1"/>
  <c r="BF173" i="21"/>
  <c r="BG169" i="21"/>
  <c r="BI169" i="21" s="1"/>
  <c r="BF169" i="21"/>
  <c r="BG65" i="21"/>
  <c r="BI65" i="21" s="1"/>
  <c r="BF65" i="21"/>
  <c r="BG157" i="21"/>
  <c r="BI157" i="21" s="1"/>
  <c r="BF157" i="21"/>
  <c r="BG127" i="21"/>
  <c r="BI127" i="21" s="1"/>
  <c r="BF127" i="21"/>
  <c r="BG158" i="21"/>
  <c r="BI158" i="21" s="1"/>
  <c r="BF158" i="21"/>
  <c r="BG174" i="21"/>
  <c r="BI174" i="21" s="1"/>
  <c r="BF174" i="21"/>
  <c r="BG151" i="21"/>
  <c r="BI151" i="21" s="1"/>
  <c r="BG152" i="21"/>
  <c r="BI152" i="21" s="1"/>
  <c r="BG149" i="21"/>
  <c r="BI149" i="21" s="1"/>
  <c r="BG171" i="21"/>
  <c r="BI171" i="21" s="1"/>
  <c r="BF171" i="21"/>
  <c r="BG165" i="21"/>
  <c r="BI165" i="21" s="1"/>
  <c r="BF165" i="21"/>
  <c r="BG170" i="21"/>
  <c r="BI170" i="21" s="1"/>
  <c r="BF170" i="21"/>
  <c r="BG168" i="21"/>
  <c r="BI168" i="21" s="1"/>
  <c r="BF168" i="21"/>
  <c r="BG167" i="21"/>
  <c r="BI167" i="21" s="1"/>
  <c r="BF167" i="21"/>
  <c r="BG166" i="21"/>
  <c r="BI166" i="21" s="1"/>
  <c r="BF166" i="21"/>
  <c r="BG161" i="21"/>
  <c r="BI161" i="21" s="1"/>
  <c r="BF161" i="21"/>
  <c r="BG180" i="21"/>
  <c r="BI180" i="21" s="1"/>
  <c r="BF180" i="21"/>
  <c r="BG73" i="21"/>
  <c r="BI73" i="21" s="1"/>
  <c r="BF73" i="21"/>
  <c r="BG70" i="21"/>
  <c r="BI70" i="21" s="1"/>
  <c r="BF70" i="21"/>
  <c r="BG69" i="21"/>
  <c r="BI69" i="21" s="1"/>
  <c r="BF69" i="21"/>
  <c r="BG68" i="21"/>
  <c r="BF68" i="21"/>
  <c r="BG74" i="21"/>
  <c r="BI74" i="21" s="1"/>
  <c r="BF74" i="21"/>
  <c r="BG71" i="21"/>
  <c r="BI71" i="21" s="1"/>
  <c r="BF71" i="21"/>
  <c r="BG76" i="21"/>
  <c r="BI76" i="21" s="1"/>
  <c r="BF76" i="21"/>
  <c r="BG72" i="21"/>
  <c r="BI72" i="21" s="1"/>
  <c r="BF72" i="21"/>
  <c r="BG67" i="21"/>
  <c r="BF67" i="21"/>
  <c r="BG59" i="21"/>
  <c r="BI59" i="21" s="1"/>
  <c r="BF59" i="21"/>
  <c r="BG40" i="21"/>
  <c r="BI40" i="21" s="1"/>
  <c r="BF40" i="21"/>
  <c r="BG179" i="21"/>
  <c r="BI179" i="21" s="1"/>
  <c r="BF179" i="21"/>
  <c r="BG178" i="21"/>
  <c r="BI178" i="21" s="1"/>
  <c r="BF178" i="21"/>
  <c r="BG177" i="21"/>
  <c r="BI177" i="21" s="1"/>
  <c r="BF177" i="21"/>
  <c r="BG176" i="21"/>
  <c r="BI176" i="21" s="1"/>
  <c r="BF176" i="21"/>
  <c r="BG175" i="21"/>
  <c r="BI175" i="21" s="1"/>
  <c r="BF175" i="21"/>
  <c r="BG137" i="21"/>
  <c r="BI137" i="21" s="1"/>
  <c r="BF137" i="21"/>
  <c r="BG142" i="21"/>
  <c r="BI142" i="21" s="1"/>
  <c r="BF142" i="21"/>
  <c r="BG139" i="21"/>
  <c r="BI139" i="21" s="1"/>
  <c r="BF139" i="21"/>
  <c r="BG140" i="21"/>
  <c r="BI140" i="21" s="1"/>
  <c r="BF140" i="21"/>
  <c r="BG126" i="21"/>
  <c r="BI126" i="21" s="1"/>
  <c r="BF126" i="21"/>
  <c r="BG118" i="21"/>
  <c r="BI118" i="21" s="1"/>
  <c r="BF118" i="21"/>
  <c r="BG135" i="21"/>
  <c r="BI135" i="21" s="1"/>
  <c r="BF135" i="21"/>
  <c r="BG116" i="21"/>
  <c r="BI116" i="21" s="1"/>
  <c r="BF116" i="21"/>
  <c r="BG107" i="21"/>
  <c r="BI107" i="21" s="1"/>
  <c r="BF107" i="21"/>
  <c r="BG106" i="21"/>
  <c r="BI106" i="21" s="1"/>
  <c r="BF106" i="21"/>
  <c r="BG108" i="21"/>
  <c r="BI108" i="21" s="1"/>
  <c r="BF108" i="21"/>
  <c r="BG105" i="21"/>
  <c r="BI105" i="21" s="1"/>
  <c r="BF105" i="21"/>
  <c r="BG83" i="21"/>
  <c r="BI83" i="21" s="1"/>
  <c r="BF83" i="21"/>
  <c r="BG134" i="21"/>
  <c r="BI134" i="21" s="1"/>
  <c r="BF134" i="21"/>
  <c r="BG64" i="21"/>
  <c r="BI64" i="21" s="1"/>
  <c r="BF64" i="21"/>
  <c r="BG136" i="21"/>
  <c r="BI136" i="21" s="1"/>
  <c r="BF136" i="21"/>
  <c r="BG77" i="21"/>
  <c r="BI77" i="21" s="1"/>
  <c r="BF77" i="21"/>
  <c r="BG81" i="21"/>
  <c r="BI81" i="21" s="1"/>
  <c r="BF81" i="21"/>
  <c r="BG82" i="21"/>
  <c r="BI82" i="21" s="1"/>
  <c r="BF82" i="21"/>
  <c r="BG114" i="21"/>
  <c r="BI114" i="21" s="1"/>
  <c r="BF114" i="21"/>
  <c r="BG115" i="21"/>
  <c r="BI115" i="21" s="1"/>
  <c r="BF115" i="21"/>
  <c r="BG132" i="21"/>
  <c r="BF132" i="21"/>
  <c r="BG103" i="21"/>
  <c r="BI103" i="21" s="1"/>
  <c r="BF103" i="21"/>
  <c r="BG130" i="21"/>
  <c r="BI130" i="21" s="1"/>
  <c r="BF130" i="21"/>
  <c r="BG102" i="21"/>
  <c r="BI102" i="21" s="1"/>
  <c r="BF102" i="21"/>
  <c r="BG124" i="21"/>
  <c r="BI124" i="21" s="1"/>
  <c r="BF124" i="21"/>
  <c r="BG123" i="21"/>
  <c r="BI123" i="21" s="1"/>
  <c r="BF123" i="21"/>
  <c r="BG129" i="21"/>
  <c r="BI129" i="21" s="1"/>
  <c r="BF129" i="21"/>
  <c r="BG131" i="21"/>
  <c r="BI131" i="21" s="1"/>
  <c r="BF131" i="21"/>
  <c r="BG120" i="21"/>
  <c r="BI120" i="21" s="1"/>
  <c r="BF120" i="21"/>
  <c r="BG113" i="21"/>
  <c r="BI113" i="21" s="1"/>
  <c r="BF113" i="21"/>
  <c r="BG80" i="21"/>
  <c r="BI80" i="21" s="1"/>
  <c r="BF80" i="21"/>
  <c r="BG128" i="21"/>
  <c r="BI128" i="21" s="1"/>
  <c r="BF128" i="21"/>
  <c r="BG119" i="21"/>
  <c r="BI119" i="21" s="1"/>
  <c r="BF119" i="21"/>
  <c r="BG148" i="21"/>
  <c r="BI148" i="21" s="1"/>
  <c r="BF148" i="21"/>
  <c r="BG78" i="21"/>
  <c r="BI78" i="21" s="1"/>
  <c r="BF78" i="21"/>
  <c r="BG41" i="21"/>
  <c r="BI41" i="21" s="1"/>
  <c r="BF41" i="21"/>
  <c r="BG46" i="21"/>
  <c r="BI46" i="21" s="1"/>
  <c r="BF46" i="21"/>
  <c r="BG54" i="21"/>
  <c r="BI54" i="21" s="1"/>
  <c r="BF54" i="21"/>
  <c r="BG57" i="21"/>
  <c r="BI57" i="21" s="1"/>
  <c r="BF57" i="21"/>
  <c r="BG63" i="21"/>
  <c r="BI63" i="21" s="1"/>
  <c r="BF63" i="21"/>
  <c r="BG55" i="21"/>
  <c r="BI55" i="21" s="1"/>
  <c r="BF55" i="21"/>
  <c r="BG39" i="21"/>
  <c r="BI39" i="21" s="1"/>
  <c r="BF39" i="21"/>
  <c r="BG52" i="21"/>
  <c r="BI52" i="21" s="1"/>
  <c r="BF52" i="21"/>
  <c r="BG62" i="21"/>
  <c r="BI62" i="21" s="1"/>
  <c r="BF62" i="21"/>
  <c r="BG61" i="21"/>
  <c r="BI61" i="21" s="1"/>
  <c r="BF61" i="21"/>
  <c r="BG60" i="21"/>
  <c r="BI60" i="21" s="1"/>
  <c r="BF60" i="21"/>
  <c r="BG42" i="21"/>
  <c r="BI42" i="21" s="1"/>
  <c r="BF42" i="21"/>
  <c r="BG56" i="21"/>
  <c r="BI56" i="21" s="1"/>
  <c r="BF56" i="21"/>
  <c r="BG53" i="21"/>
  <c r="BF53" i="21"/>
  <c r="BG47" i="21"/>
  <c r="BI47" i="21" s="1"/>
  <c r="BF47" i="21"/>
  <c r="BG45" i="21"/>
  <c r="BI45" i="21" s="1"/>
  <c r="BF45" i="21"/>
  <c r="BG34" i="21"/>
  <c r="BI34" i="21" s="1"/>
  <c r="BF34" i="21"/>
  <c r="BG147" i="21"/>
  <c r="BI147" i="21" s="1"/>
  <c r="BF147" i="21"/>
  <c r="BG146" i="21"/>
  <c r="BI146" i="21" s="1"/>
  <c r="BF146" i="21"/>
  <c r="BG145" i="21"/>
  <c r="BI145" i="21" s="1"/>
  <c r="BF145" i="21"/>
  <c r="BG144" i="21"/>
  <c r="BI144" i="21" s="1"/>
  <c r="BF144" i="21"/>
  <c r="BG184" i="21"/>
  <c r="BI184" i="21" s="1"/>
  <c r="BF184" i="21"/>
  <c r="BG183" i="21"/>
  <c r="BI183" i="21" s="1"/>
  <c r="BF183" i="21"/>
  <c r="BG181" i="21"/>
  <c r="BI181" i="21" s="1"/>
  <c r="BF181" i="21"/>
  <c r="BG33" i="21"/>
  <c r="BI33" i="21" s="1"/>
  <c r="BF33" i="21"/>
  <c r="BG32" i="21"/>
  <c r="BI32" i="21" s="1"/>
  <c r="BF32" i="21"/>
  <c r="BG30" i="21"/>
  <c r="BI30" i="21" s="1"/>
  <c r="BF30" i="21"/>
  <c r="BG26" i="21"/>
  <c r="BI26" i="21" s="1"/>
  <c r="BF26" i="21"/>
  <c r="BG29" i="21"/>
  <c r="BI29" i="21" s="1"/>
  <c r="BF29" i="21"/>
  <c r="BG27" i="21"/>
  <c r="BI27" i="21" s="1"/>
  <c r="BF27" i="21"/>
  <c r="BG25" i="21"/>
  <c r="BI25" i="21" s="1"/>
  <c r="BF25" i="21"/>
  <c r="BG24" i="21"/>
  <c r="BI24" i="21" s="1"/>
  <c r="BF24" i="21"/>
  <c r="BG23" i="21"/>
  <c r="BF23" i="21"/>
  <c r="BG75" i="21"/>
  <c r="BF75" i="21"/>
  <c r="AZ66" i="21"/>
  <c r="AH66" i="7" s="1"/>
  <c r="AZ125" i="21"/>
  <c r="AH125" i="7" s="1"/>
  <c r="AZ28" i="21"/>
  <c r="AH28" i="7" s="1"/>
  <c r="AZ48" i="21"/>
  <c r="AH48" i="7" s="1"/>
  <c r="AZ58" i="21"/>
  <c r="AH58" i="7" s="1"/>
  <c r="AZ50" i="21"/>
  <c r="AH50" i="7" s="1"/>
  <c r="AZ38" i="21"/>
  <c r="AH38" i="7" s="1"/>
  <c r="AZ51" i="21"/>
  <c r="AH51" i="7" s="1"/>
  <c r="AZ133" i="21"/>
  <c r="AH133" i="7" s="1"/>
  <c r="AZ44" i="21"/>
  <c r="AH44" i="7" s="1"/>
  <c r="AZ36" i="21"/>
  <c r="AH36" i="7" s="1"/>
  <c r="AZ37" i="21"/>
  <c r="AH37" i="7" s="1"/>
  <c r="AZ43" i="21"/>
  <c r="AH43" i="7" s="1"/>
  <c r="AZ35" i="21"/>
  <c r="AH35" i="7" s="1"/>
  <c r="AZ49" i="21"/>
  <c r="AH49" i="7" s="1"/>
  <c r="AZ172" i="21"/>
  <c r="AH172" i="7" s="1"/>
  <c r="AZ155" i="21"/>
  <c r="AH155" i="7" s="1"/>
  <c r="AZ163" i="21"/>
  <c r="AH163" i="7" s="1"/>
  <c r="AZ164" i="21"/>
  <c r="AH164" i="7" s="1"/>
  <c r="AZ173" i="21"/>
  <c r="AH173" i="7" s="1"/>
  <c r="AZ169" i="21"/>
  <c r="AH169" i="7" s="1"/>
  <c r="AZ65" i="21"/>
  <c r="AH65" i="7" s="1"/>
  <c r="AZ157" i="21"/>
  <c r="AH157" i="7" s="1"/>
  <c r="AZ127" i="21"/>
  <c r="AH127" i="7" s="1"/>
  <c r="AZ158" i="21"/>
  <c r="AH158" i="7" s="1"/>
  <c r="AZ174" i="21"/>
  <c r="AH174" i="7" s="1"/>
  <c r="AZ151" i="21"/>
  <c r="AH151" i="7" s="1"/>
  <c r="AZ149" i="21"/>
  <c r="AH149" i="7" s="1"/>
  <c r="AZ171" i="21"/>
  <c r="AH171" i="7" s="1"/>
  <c r="AZ165" i="21"/>
  <c r="AH165" i="7" s="1"/>
  <c r="AZ170" i="21"/>
  <c r="AH170" i="7" s="1"/>
  <c r="AZ168" i="21"/>
  <c r="AH168" i="7" s="1"/>
  <c r="AZ167" i="21"/>
  <c r="AH167" i="7" s="1"/>
  <c r="AZ166" i="21"/>
  <c r="AH166" i="7" s="1"/>
  <c r="AZ161" i="21"/>
  <c r="AH161" i="7" s="1"/>
  <c r="AZ180" i="21"/>
  <c r="AH180" i="7" s="1"/>
  <c r="AZ73" i="21"/>
  <c r="AH73" i="7" s="1"/>
  <c r="AZ70" i="21"/>
  <c r="AH70" i="7" s="1"/>
  <c r="AZ69" i="21"/>
  <c r="AH69" i="7" s="1"/>
  <c r="AZ76" i="21"/>
  <c r="AH76" i="7" s="1"/>
  <c r="AZ72" i="21"/>
  <c r="AH72" i="7" s="1"/>
  <c r="AZ67" i="21"/>
  <c r="AH67" i="7" s="1"/>
  <c r="AZ59" i="21"/>
  <c r="AH59" i="7" s="1"/>
  <c r="AZ40" i="21"/>
  <c r="AH40" i="7" s="1"/>
  <c r="AZ179" i="21"/>
  <c r="AH179" i="7" s="1"/>
  <c r="AZ178" i="21"/>
  <c r="AH178" i="7" s="1"/>
  <c r="AZ177" i="21"/>
  <c r="AH177" i="7" s="1"/>
  <c r="AZ176" i="21"/>
  <c r="AH176" i="7" s="1"/>
  <c r="AZ175" i="21"/>
  <c r="AH175" i="7" s="1"/>
  <c r="AZ137" i="21"/>
  <c r="AH137" i="7" s="1"/>
  <c r="AZ142" i="21"/>
  <c r="AH142" i="7" s="1"/>
  <c r="AZ139" i="21"/>
  <c r="AH139" i="7" s="1"/>
  <c r="AZ140" i="21"/>
  <c r="AH140" i="7" s="1"/>
  <c r="AZ126" i="21"/>
  <c r="AH126" i="7" s="1"/>
  <c r="AZ118" i="21"/>
  <c r="AH118" i="7" s="1"/>
  <c r="AZ135" i="21"/>
  <c r="AH135" i="7" s="1"/>
  <c r="AZ116" i="21"/>
  <c r="AH116" i="7" s="1"/>
  <c r="AZ107" i="21"/>
  <c r="AH107" i="7" s="1"/>
  <c r="AZ106" i="21"/>
  <c r="AH106" i="7" s="1"/>
  <c r="AZ108" i="21"/>
  <c r="AH108" i="7" s="1"/>
  <c r="AZ105" i="21"/>
  <c r="AH105" i="7" s="1"/>
  <c r="AZ83" i="21"/>
  <c r="AH83" i="7" s="1"/>
  <c r="AZ134" i="21"/>
  <c r="AH134" i="7" s="1"/>
  <c r="AZ64" i="21"/>
  <c r="AH64" i="7" s="1"/>
  <c r="AZ136" i="21"/>
  <c r="AH136" i="7" s="1"/>
  <c r="AZ77" i="21"/>
  <c r="AH77" i="7" s="1"/>
  <c r="AZ82" i="21"/>
  <c r="AH82" i="7" s="1"/>
  <c r="AZ114" i="21"/>
  <c r="AH114" i="7" s="1"/>
  <c r="AZ115" i="21"/>
  <c r="AH115" i="7" s="1"/>
  <c r="AZ132" i="21"/>
  <c r="AH132" i="7" s="1"/>
  <c r="AZ103" i="21"/>
  <c r="AH103" i="7" s="1"/>
  <c r="AZ130" i="21"/>
  <c r="AH130" i="7" s="1"/>
  <c r="AZ102" i="21"/>
  <c r="AH102" i="7" s="1"/>
  <c r="AZ124" i="21"/>
  <c r="AH124" i="7" s="1"/>
  <c r="AZ123" i="21"/>
  <c r="AH123" i="7" s="1"/>
  <c r="AZ129" i="21"/>
  <c r="AH129" i="7" s="1"/>
  <c r="AZ131" i="21"/>
  <c r="AH131" i="7" s="1"/>
  <c r="AZ120" i="21"/>
  <c r="AH120" i="7" s="1"/>
  <c r="AZ113" i="21"/>
  <c r="AH113" i="7" s="1"/>
  <c r="AZ80" i="21"/>
  <c r="AH80" i="7" s="1"/>
  <c r="AZ128" i="21"/>
  <c r="AH128" i="7" s="1"/>
  <c r="AZ119" i="21"/>
  <c r="AH119" i="7" s="1"/>
  <c r="AZ148" i="21"/>
  <c r="AH148" i="7" s="1"/>
  <c r="AZ78" i="21"/>
  <c r="AH78" i="7" s="1"/>
  <c r="AZ41" i="21"/>
  <c r="AH41" i="7" s="1"/>
  <c r="AZ46" i="21"/>
  <c r="AH46" i="7" s="1"/>
  <c r="AZ54" i="21"/>
  <c r="AH54" i="7" s="1"/>
  <c r="AZ57" i="21"/>
  <c r="AH57" i="7" s="1"/>
  <c r="AZ63" i="21"/>
  <c r="AH63" i="7" s="1"/>
  <c r="AZ55" i="21"/>
  <c r="AH55" i="7" s="1"/>
  <c r="AZ52" i="21"/>
  <c r="AH52" i="7" s="1"/>
  <c r="AZ62" i="21"/>
  <c r="AH62" i="7" s="1"/>
  <c r="AZ61" i="21"/>
  <c r="AH61" i="7" s="1"/>
  <c r="AZ60" i="21"/>
  <c r="AH60" i="7" s="1"/>
  <c r="AZ42" i="21"/>
  <c r="AH42" i="7" s="1"/>
  <c r="AZ56" i="21"/>
  <c r="AH56" i="7" s="1"/>
  <c r="AZ53" i="21"/>
  <c r="AH53" i="7" s="1"/>
  <c r="AZ47" i="21"/>
  <c r="AH47" i="7" s="1"/>
  <c r="AZ45" i="21"/>
  <c r="AH45" i="7" s="1"/>
  <c r="AZ147" i="21"/>
  <c r="AH147" i="7" s="1"/>
  <c r="AZ146" i="21"/>
  <c r="AH146" i="7" s="1"/>
  <c r="AZ145" i="21"/>
  <c r="AH145" i="7" s="1"/>
  <c r="AZ144" i="21"/>
  <c r="AH144" i="7" s="1"/>
  <c r="AZ184" i="21"/>
  <c r="AH184" i="7" s="1"/>
  <c r="AZ183" i="21"/>
  <c r="AH183" i="7" s="1"/>
  <c r="AZ181" i="21"/>
  <c r="AH181" i="7" s="1"/>
  <c r="AZ33" i="21"/>
  <c r="AH33" i="7" s="1"/>
  <c r="AZ32" i="21"/>
  <c r="AH32" i="7" s="1"/>
  <c r="AZ30" i="21"/>
  <c r="AH30" i="7" s="1"/>
  <c r="AZ26" i="21"/>
  <c r="AH26" i="7" s="1"/>
  <c r="AZ29" i="21"/>
  <c r="AH29" i="7" s="1"/>
  <c r="AZ27" i="21"/>
  <c r="AH27" i="7" s="1"/>
  <c r="AZ25" i="21"/>
  <c r="AH25" i="7" s="1"/>
  <c r="AZ24" i="21"/>
  <c r="AH24" i="7" s="1"/>
  <c r="AZ23" i="21"/>
  <c r="AH23" i="7" s="1"/>
  <c r="AZ75" i="21"/>
  <c r="AH75" i="7" s="1"/>
  <c r="D23" i="21"/>
  <c r="D24" i="21"/>
  <c r="D25" i="21"/>
  <c r="D27" i="21"/>
  <c r="D29" i="21"/>
  <c r="D26" i="21"/>
  <c r="D30" i="21"/>
  <c r="D32" i="21"/>
  <c r="D33" i="21"/>
  <c r="D181" i="21"/>
  <c r="F181" i="21" s="1"/>
  <c r="BN181" i="21" s="1"/>
  <c r="D183" i="21"/>
  <c r="F183" i="21" s="1"/>
  <c r="BN183" i="21" s="1"/>
  <c r="D184" i="21"/>
  <c r="F184" i="21" s="1"/>
  <c r="BN184" i="21" s="1"/>
  <c r="D144" i="21"/>
  <c r="D145" i="21"/>
  <c r="D146" i="21"/>
  <c r="D147" i="21"/>
  <c r="D34" i="21"/>
  <c r="D45" i="21"/>
  <c r="D47" i="21"/>
  <c r="D53" i="21"/>
  <c r="D56" i="21"/>
  <c r="D42" i="21"/>
  <c r="D60" i="21"/>
  <c r="D61" i="21"/>
  <c r="D62" i="21"/>
  <c r="D52" i="21"/>
  <c r="D39" i="21"/>
  <c r="D55" i="21"/>
  <c r="D63" i="21"/>
  <c r="D57" i="21"/>
  <c r="D54" i="21"/>
  <c r="D46" i="21"/>
  <c r="D41" i="21"/>
  <c r="D78" i="21"/>
  <c r="D148" i="21"/>
  <c r="D119" i="21"/>
  <c r="D128" i="21"/>
  <c r="D80" i="21"/>
  <c r="D113" i="21"/>
  <c r="D120" i="21"/>
  <c r="D131" i="21"/>
  <c r="D129" i="21"/>
  <c r="D123" i="21"/>
  <c r="D124" i="21"/>
  <c r="D102" i="21"/>
  <c r="D130" i="21"/>
  <c r="D103" i="21"/>
  <c r="D132" i="21"/>
  <c r="D115" i="21"/>
  <c r="D114" i="21"/>
  <c r="D82" i="21"/>
  <c r="D81" i="21"/>
  <c r="D77" i="21"/>
  <c r="D136" i="21"/>
  <c r="D64" i="21"/>
  <c r="D134" i="21"/>
  <c r="D83" i="21"/>
  <c r="D105" i="21"/>
  <c r="D108" i="21"/>
  <c r="D106" i="21"/>
  <c r="D107" i="21"/>
  <c r="D116" i="21"/>
  <c r="D135" i="21"/>
  <c r="D118" i="21"/>
  <c r="D126" i="21"/>
  <c r="D140" i="21"/>
  <c r="D139" i="21"/>
  <c r="D142" i="21"/>
  <c r="D137" i="21"/>
  <c r="D175" i="21"/>
  <c r="F175" i="21" s="1"/>
  <c r="BN175" i="21" s="1"/>
  <c r="D176" i="21"/>
  <c r="F176" i="21" s="1"/>
  <c r="BN176" i="21" s="1"/>
  <c r="D177" i="21"/>
  <c r="F177" i="21" s="1"/>
  <c r="BN177" i="21" s="1"/>
  <c r="D178" i="21"/>
  <c r="F178" i="21" s="1"/>
  <c r="BN178" i="21" s="1"/>
  <c r="D179" i="21"/>
  <c r="F179" i="21" s="1"/>
  <c r="BN179" i="21" s="1"/>
  <c r="D40" i="21"/>
  <c r="D59" i="21"/>
  <c r="D67" i="21"/>
  <c r="D72" i="21"/>
  <c r="D76" i="21"/>
  <c r="D71" i="21"/>
  <c r="D74" i="21"/>
  <c r="D68" i="21"/>
  <c r="D69" i="21"/>
  <c r="D70" i="21"/>
  <c r="D73" i="21"/>
  <c r="D180" i="21"/>
  <c r="F180" i="21" s="1"/>
  <c r="BN180" i="21" s="1"/>
  <c r="D164" i="21"/>
  <c r="D173" i="21"/>
  <c r="D149" i="21"/>
  <c r="D152" i="21"/>
  <c r="D151" i="21"/>
  <c r="D150" i="21"/>
  <c r="D174" i="21"/>
  <c r="D155" i="21"/>
  <c r="D169" i="21"/>
  <c r="D158" i="21"/>
  <c r="D171" i="21"/>
  <c r="D170" i="21"/>
  <c r="D127" i="21"/>
  <c r="D167" i="21"/>
  <c r="D65" i="21"/>
  <c r="D165" i="21"/>
  <c r="D163" i="21"/>
  <c r="D161" i="21"/>
  <c r="D172" i="21"/>
  <c r="D166" i="21"/>
  <c r="D168" i="21"/>
  <c r="D49" i="21"/>
  <c r="D35" i="21"/>
  <c r="D43" i="21"/>
  <c r="D37" i="21"/>
  <c r="D36" i="21"/>
  <c r="D44" i="21"/>
  <c r="D133" i="21"/>
  <c r="D51" i="21"/>
  <c r="D38" i="21"/>
  <c r="D50" i="21"/>
  <c r="D58" i="21"/>
  <c r="D48" i="21"/>
  <c r="D28" i="21"/>
  <c r="D125" i="21"/>
  <c r="D66" i="21"/>
  <c r="D75" i="21"/>
  <c r="A23" i="21"/>
  <c r="A24" i="21"/>
  <c r="A25" i="21"/>
  <c r="A27" i="21"/>
  <c r="A29" i="21"/>
  <c r="A26" i="21"/>
  <c r="A30" i="21"/>
  <c r="A32" i="21"/>
  <c r="A33" i="21"/>
  <c r="A144" i="21"/>
  <c r="A145" i="21"/>
  <c r="A146" i="21"/>
  <c r="A147" i="21"/>
  <c r="A34" i="21"/>
  <c r="A45" i="21"/>
  <c r="A47" i="21"/>
  <c r="A53" i="21"/>
  <c r="A56" i="21"/>
  <c r="A42" i="21"/>
  <c r="A60" i="21"/>
  <c r="A61" i="21"/>
  <c r="A62" i="21"/>
  <c r="A52" i="21"/>
  <c r="A39" i="21"/>
  <c r="A55" i="21"/>
  <c r="A63" i="21"/>
  <c r="A57" i="21"/>
  <c r="A54" i="21"/>
  <c r="A46" i="21"/>
  <c r="A41" i="21"/>
  <c r="A78" i="21"/>
  <c r="A148" i="21"/>
  <c r="A119" i="21"/>
  <c r="A128" i="21"/>
  <c r="A80" i="21"/>
  <c r="A113" i="21"/>
  <c r="A120" i="21"/>
  <c r="A131" i="21"/>
  <c r="A129" i="21"/>
  <c r="A123" i="21"/>
  <c r="A124" i="21"/>
  <c r="A102" i="21"/>
  <c r="A130" i="21"/>
  <c r="A103" i="21"/>
  <c r="A132" i="21"/>
  <c r="A115" i="21"/>
  <c r="A114" i="21"/>
  <c r="A82" i="21"/>
  <c r="A81" i="21"/>
  <c r="A77" i="21"/>
  <c r="A136" i="21"/>
  <c r="A64" i="21"/>
  <c r="A134" i="21"/>
  <c r="A83" i="21"/>
  <c r="A105" i="21"/>
  <c r="A108" i="21"/>
  <c r="A106" i="21"/>
  <c r="A107" i="21"/>
  <c r="A116" i="21"/>
  <c r="A135" i="21"/>
  <c r="A118" i="21"/>
  <c r="A126" i="21"/>
  <c r="A140" i="21"/>
  <c r="A139" i="21"/>
  <c r="A142" i="21"/>
  <c r="A137" i="21"/>
  <c r="A40" i="21"/>
  <c r="A59" i="21"/>
  <c r="A67" i="21"/>
  <c r="A72" i="21"/>
  <c r="A76" i="21"/>
  <c r="A71" i="21"/>
  <c r="A74" i="21"/>
  <c r="A68" i="21"/>
  <c r="A69" i="21"/>
  <c r="A70" i="21"/>
  <c r="A73" i="21"/>
  <c r="A164" i="21"/>
  <c r="A173" i="21"/>
  <c r="A149" i="21"/>
  <c r="A152" i="21"/>
  <c r="A151" i="21"/>
  <c r="A150" i="21"/>
  <c r="A174" i="21"/>
  <c r="A155" i="21"/>
  <c r="A169" i="21"/>
  <c r="A158" i="21"/>
  <c r="A171" i="21"/>
  <c r="A170" i="21"/>
  <c r="A127" i="21"/>
  <c r="A167" i="21"/>
  <c r="A65" i="21"/>
  <c r="A165" i="21"/>
  <c r="A163" i="21"/>
  <c r="A161" i="21"/>
  <c r="A172" i="21"/>
  <c r="A166" i="21"/>
  <c r="A168" i="21"/>
  <c r="A49" i="21"/>
  <c r="A35" i="21"/>
  <c r="A43" i="21"/>
  <c r="A37" i="21"/>
  <c r="A36" i="21"/>
  <c r="A44" i="21"/>
  <c r="A133" i="21"/>
  <c r="A51" i="21"/>
  <c r="A38" i="21"/>
  <c r="A50" i="21"/>
  <c r="A58" i="21"/>
  <c r="A48" i="21"/>
  <c r="A28" i="21"/>
  <c r="A125" i="21"/>
  <c r="A66" i="21"/>
  <c r="A75" i="21"/>
  <c r="BI132" i="21" l="1"/>
  <c r="BI75" i="21"/>
  <c r="BI68" i="21"/>
  <c r="BI67" i="21"/>
  <c r="BI66" i="21"/>
  <c r="BI53" i="21"/>
  <c r="BM116" i="21"/>
  <c r="L98" i="6" s="1"/>
  <c r="M98" i="6" s="1"/>
  <c r="BM144" i="21"/>
  <c r="BM54" i="21"/>
  <c r="BM103" i="21"/>
  <c r="L111" i="6" s="1"/>
  <c r="M111" i="6" s="1"/>
  <c r="BM135" i="21"/>
  <c r="BM76" i="21"/>
  <c r="L95" i="6" s="1"/>
  <c r="M95" i="6" s="1"/>
  <c r="BM158" i="21"/>
  <c r="BM133" i="21"/>
  <c r="L148" i="6" s="1"/>
  <c r="M148" i="6" s="1"/>
  <c r="BM72" i="21"/>
  <c r="BM44" i="21"/>
  <c r="BM145" i="21"/>
  <c r="BM46" i="21"/>
  <c r="BM132" i="21"/>
  <c r="BM118" i="21"/>
  <c r="BM68" i="21"/>
  <c r="BM127" i="21"/>
  <c r="BM51" i="21"/>
  <c r="L52" i="6" s="1"/>
  <c r="M52" i="6" s="1"/>
  <c r="BM75" i="21"/>
  <c r="L93" i="6" s="1"/>
  <c r="M93" i="6" s="1"/>
  <c r="BM146" i="21"/>
  <c r="L159" i="6" s="1"/>
  <c r="M159" i="6" s="1"/>
  <c r="BM41" i="21"/>
  <c r="BM115" i="21"/>
  <c r="L100" i="6" s="1"/>
  <c r="M100" i="6" s="1"/>
  <c r="BM126" i="21"/>
  <c r="L88" i="6" s="1"/>
  <c r="M88" i="6" s="1"/>
  <c r="BM69" i="21"/>
  <c r="BM157" i="21"/>
  <c r="BM38" i="21"/>
  <c r="L43" i="6" s="1"/>
  <c r="M43" i="6" s="1"/>
  <c r="BM23" i="21"/>
  <c r="L47" i="6" s="1"/>
  <c r="M47" i="6" s="1"/>
  <c r="BM147" i="21"/>
  <c r="L160" i="6" s="1"/>
  <c r="M160" i="6" s="1"/>
  <c r="BM78" i="21"/>
  <c r="L87" i="6" s="1"/>
  <c r="M87" i="6" s="1"/>
  <c r="BM114" i="21"/>
  <c r="L96" i="6" s="1"/>
  <c r="M96" i="6" s="1"/>
  <c r="BM140" i="21"/>
  <c r="BM70" i="21"/>
  <c r="BM65" i="21"/>
  <c r="BM50" i="21"/>
  <c r="L42" i="6" s="1"/>
  <c r="M42" i="6" s="1"/>
  <c r="BM24" i="21"/>
  <c r="BM45" i="21"/>
  <c r="BM148" i="21"/>
  <c r="BM82" i="21"/>
  <c r="BM139" i="21"/>
  <c r="L149" i="6" s="1"/>
  <c r="M149" i="6" s="1"/>
  <c r="BM73" i="21"/>
  <c r="K116" i="22" s="1"/>
  <c r="L116" i="22" s="1"/>
  <c r="BM169" i="21"/>
  <c r="L174" i="6" s="1"/>
  <c r="M174" i="6" s="1"/>
  <c r="BM58" i="21"/>
  <c r="L68" i="6" s="1"/>
  <c r="M68" i="6" s="1"/>
  <c r="BM25" i="21"/>
  <c r="L46" i="6" s="1"/>
  <c r="M46" i="6" s="1"/>
  <c r="BM47" i="21"/>
  <c r="BM119" i="21"/>
  <c r="L112" i="6" s="1"/>
  <c r="M112" i="6" s="1"/>
  <c r="BM81" i="21"/>
  <c r="BM142" i="21"/>
  <c r="BM180" i="21"/>
  <c r="BM173" i="21"/>
  <c r="BM48" i="21"/>
  <c r="BM57" i="21"/>
  <c r="L69" i="6" s="1"/>
  <c r="M69" i="6" s="1"/>
  <c r="BM27" i="21"/>
  <c r="L51" i="6" s="1"/>
  <c r="M51" i="6" s="1"/>
  <c r="BM53" i="21"/>
  <c r="BM128" i="21"/>
  <c r="BM77" i="21"/>
  <c r="BM137" i="21"/>
  <c r="BM161" i="21"/>
  <c r="K139" i="22" s="1"/>
  <c r="L139" i="22" s="1"/>
  <c r="BM164" i="21"/>
  <c r="L175" i="6" s="1"/>
  <c r="M175" i="6" s="1"/>
  <c r="BM28" i="21"/>
  <c r="L48" i="6" s="1"/>
  <c r="M48" i="6" s="1"/>
  <c r="BM130" i="21"/>
  <c r="BM174" i="21"/>
  <c r="BM29" i="21"/>
  <c r="BM56" i="21"/>
  <c r="BM80" i="21"/>
  <c r="BM136" i="21"/>
  <c r="BM175" i="21"/>
  <c r="L187" i="6" s="1"/>
  <c r="M187" i="6" s="1"/>
  <c r="BM166" i="21"/>
  <c r="L176" i="6" s="1"/>
  <c r="M176" i="6" s="1"/>
  <c r="BM163" i="21"/>
  <c r="BM125" i="21"/>
  <c r="BM26" i="21"/>
  <c r="L49" i="6" s="1"/>
  <c r="M49" i="6" s="1"/>
  <c r="BM42" i="21"/>
  <c r="BM113" i="21"/>
  <c r="BM64" i="21"/>
  <c r="BM176" i="21"/>
  <c r="L173" i="6" s="1"/>
  <c r="M173" i="6" s="1"/>
  <c r="BM167" i="21"/>
  <c r="BM155" i="21"/>
  <c r="BM66" i="21"/>
  <c r="BM30" i="21"/>
  <c r="BM60" i="21"/>
  <c r="BM120" i="21"/>
  <c r="BM134" i="21"/>
  <c r="L147" i="6" s="1"/>
  <c r="M147" i="6" s="1"/>
  <c r="BM177" i="21"/>
  <c r="BM168" i="21"/>
  <c r="BM172" i="21"/>
  <c r="BM32" i="21"/>
  <c r="BM61" i="21"/>
  <c r="BM131" i="21"/>
  <c r="BM83" i="21"/>
  <c r="BM178" i="21"/>
  <c r="BM170" i="21"/>
  <c r="BM49" i="21"/>
  <c r="L53" i="6" s="1"/>
  <c r="M53" i="6" s="1"/>
  <c r="BM33" i="21"/>
  <c r="BM62" i="21"/>
  <c r="BM129" i="21"/>
  <c r="BM105" i="21"/>
  <c r="BM179" i="21"/>
  <c r="BM165" i="21"/>
  <c r="BM35" i="21"/>
  <c r="BM181" i="21"/>
  <c r="BM52" i="21"/>
  <c r="BM123" i="21"/>
  <c r="BM108" i="21"/>
  <c r="L109" i="6" s="1"/>
  <c r="M109" i="6" s="1"/>
  <c r="BM40" i="21"/>
  <c r="L50" i="6" s="1"/>
  <c r="M50" i="6" s="1"/>
  <c r="BM171" i="21"/>
  <c r="BM43" i="21"/>
  <c r="BM183" i="21"/>
  <c r="L25" i="6" s="1"/>
  <c r="M25" i="6" s="1"/>
  <c r="BM55" i="21"/>
  <c r="BM124" i="21"/>
  <c r="BM106" i="21"/>
  <c r="L91" i="6" s="1"/>
  <c r="M91" i="6" s="1"/>
  <c r="BM59" i="21"/>
  <c r="BM149" i="21"/>
  <c r="L172" i="6" s="1"/>
  <c r="M172" i="6" s="1"/>
  <c r="BM37" i="21"/>
  <c r="BM184" i="21"/>
  <c r="BM63" i="21"/>
  <c r="L74" i="6" s="1"/>
  <c r="M74" i="6" s="1"/>
  <c r="BM102" i="21"/>
  <c r="L106" i="6" s="1"/>
  <c r="M106" i="6" s="1"/>
  <c r="BM107" i="21"/>
  <c r="BM67" i="21"/>
  <c r="BM151" i="21"/>
  <c r="BM36" i="21"/>
  <c r="BI23" i="21"/>
  <c r="BG185" i="21"/>
  <c r="AZ185" i="21"/>
  <c r="BM185" i="21" s="1"/>
  <c r="K108" i="22"/>
  <c r="L108" i="22" s="1"/>
  <c r="K84" i="22"/>
  <c r="L84" i="22" s="1"/>
  <c r="K93" i="22"/>
  <c r="L93" i="22" s="1"/>
  <c r="K101" i="22"/>
  <c r="L101" i="22" s="1"/>
  <c r="K77" i="22"/>
  <c r="L77" i="22" s="1"/>
  <c r="K100" i="22"/>
  <c r="L100" i="22" s="1"/>
  <c r="K114" i="22"/>
  <c r="L114" i="22" s="1"/>
  <c r="K113" i="22"/>
  <c r="L113" i="22" s="1"/>
  <c r="K159" i="22"/>
  <c r="L159" i="22" s="1"/>
  <c r="K97" i="22"/>
  <c r="L97" i="22" s="1"/>
  <c r="K160" i="22"/>
  <c r="L160" i="22" s="1"/>
  <c r="K120" i="22"/>
  <c r="L120" i="22" s="1"/>
  <c r="K80" i="22"/>
  <c r="L80" i="22" s="1"/>
  <c r="K103" i="22"/>
  <c r="L103" i="22" s="1"/>
  <c r="K152" i="22"/>
  <c r="L152" i="22" s="1"/>
  <c r="K98" i="22"/>
  <c r="L98" i="22" s="1"/>
  <c r="K88" i="22"/>
  <c r="L88" i="22" s="1"/>
  <c r="K90" i="22"/>
  <c r="L90" i="22" s="1"/>
  <c r="K162" i="22"/>
  <c r="L162" i="22" s="1"/>
  <c r="K81" i="22"/>
  <c r="L81" i="22" s="1"/>
  <c r="K107" i="22"/>
  <c r="L107" i="22" s="1"/>
  <c r="K104" i="22"/>
  <c r="L104" i="22" s="1"/>
  <c r="K82" i="22"/>
  <c r="L82" i="22" s="1"/>
  <c r="K95" i="22"/>
  <c r="L95" i="22" s="1"/>
  <c r="K112" i="22"/>
  <c r="L112" i="22" s="1"/>
  <c r="F158" i="21"/>
  <c r="BN158" i="21" s="1"/>
  <c r="L186" i="6"/>
  <c r="M186" i="6" s="1"/>
  <c r="L179" i="6"/>
  <c r="M179" i="6" s="1"/>
  <c r="L185" i="6"/>
  <c r="M185" i="6" s="1"/>
  <c r="L135" i="6"/>
  <c r="M135" i="6" s="1"/>
  <c r="L162" i="6"/>
  <c r="M162" i="6" s="1"/>
  <c r="L123" i="6"/>
  <c r="M123" i="6" s="1"/>
  <c r="L117" i="6"/>
  <c r="M117" i="6" s="1"/>
  <c r="L139" i="6"/>
  <c r="M139" i="6" s="1"/>
  <c r="L133" i="6"/>
  <c r="M133" i="6" s="1"/>
  <c r="L130" i="6"/>
  <c r="M130" i="6" s="1"/>
  <c r="L9" i="6"/>
  <c r="M9" i="6" s="1"/>
  <c r="F49" i="21"/>
  <c r="BN49" i="21" s="1"/>
  <c r="F169" i="21"/>
  <c r="BN169" i="21" s="1"/>
  <c r="F74" i="21"/>
  <c r="BN74" i="21" s="1"/>
  <c r="F48" i="21"/>
  <c r="BN48" i="21" s="1"/>
  <c r="BH123" i="21"/>
  <c r="BJ123" i="21" s="1"/>
  <c r="BH127" i="21"/>
  <c r="BJ127" i="21" s="1"/>
  <c r="BH133" i="21"/>
  <c r="BJ133" i="21" s="1"/>
  <c r="BH51" i="21"/>
  <c r="BJ51" i="21" s="1"/>
  <c r="K165" i="22"/>
  <c r="L165" i="22" s="1"/>
  <c r="L37" i="6"/>
  <c r="M37" i="6" s="1"/>
  <c r="BH24" i="21"/>
  <c r="BJ24" i="21" s="1"/>
  <c r="BH58" i="21"/>
  <c r="BJ58" i="21" s="1"/>
  <c r="BH26" i="21"/>
  <c r="BJ26" i="21" s="1"/>
  <c r="BH53" i="21"/>
  <c r="BJ53" i="21" s="1"/>
  <c r="BH106" i="21"/>
  <c r="BJ106" i="21" s="1"/>
  <c r="BH40" i="21"/>
  <c r="BJ40" i="21" s="1"/>
  <c r="BD164" i="21"/>
  <c r="BD48" i="21"/>
  <c r="BD30" i="21"/>
  <c r="BD119" i="21"/>
  <c r="BD103" i="21"/>
  <c r="BD107" i="21"/>
  <c r="BD170" i="21"/>
  <c r="BD32" i="21"/>
  <c r="BD42" i="21"/>
  <c r="BH128" i="21"/>
  <c r="BJ128" i="21" s="1"/>
  <c r="BH132" i="21"/>
  <c r="BJ132" i="21" s="1"/>
  <c r="BH165" i="21"/>
  <c r="BJ165" i="21" s="1"/>
  <c r="BD125" i="21"/>
  <c r="BD33" i="21"/>
  <c r="BD60" i="21"/>
  <c r="BD80" i="21"/>
  <c r="BD115" i="21"/>
  <c r="BD116" i="21"/>
  <c r="BD72" i="21"/>
  <c r="BD171" i="21"/>
  <c r="BD66" i="21"/>
  <c r="BD181" i="21"/>
  <c r="BD61" i="21"/>
  <c r="BH114" i="21"/>
  <c r="BJ114" i="21" s="1"/>
  <c r="BD135" i="21"/>
  <c r="BD76" i="21"/>
  <c r="BD149" i="21"/>
  <c r="BH172" i="21"/>
  <c r="BJ172" i="21" s="1"/>
  <c r="BH183" i="21"/>
  <c r="BJ183" i="21" s="1"/>
  <c r="BH62" i="21"/>
  <c r="BJ62" i="21" s="1"/>
  <c r="BH113" i="21"/>
  <c r="BJ113" i="21" s="1"/>
  <c r="BH82" i="21"/>
  <c r="BJ82" i="21" s="1"/>
  <c r="BH118" i="21"/>
  <c r="BJ118" i="21" s="1"/>
  <c r="BH71" i="21"/>
  <c r="BJ71" i="21" s="1"/>
  <c r="BH151" i="21"/>
  <c r="BJ151" i="21" s="1"/>
  <c r="BH49" i="21"/>
  <c r="BJ49" i="21" s="1"/>
  <c r="BH52" i="21"/>
  <c r="BJ52" i="21" s="1"/>
  <c r="BH81" i="21"/>
  <c r="BJ81" i="21" s="1"/>
  <c r="BH74" i="21"/>
  <c r="BJ74" i="21" s="1"/>
  <c r="F166" i="21"/>
  <c r="BN166" i="21" s="1"/>
  <c r="F172" i="21"/>
  <c r="BN172" i="21" s="1"/>
  <c r="F72" i="21"/>
  <c r="BN72" i="21" s="1"/>
  <c r="F125" i="21"/>
  <c r="BN125" i="21" s="1"/>
  <c r="F155" i="21"/>
  <c r="BN155" i="21" s="1"/>
  <c r="F33" i="21"/>
  <c r="BN33" i="21" s="1"/>
  <c r="F116" i="21"/>
  <c r="BN116" i="21" s="1"/>
  <c r="F115" i="21"/>
  <c r="BN115" i="21" s="1"/>
  <c r="F80" i="21"/>
  <c r="BN80" i="21" s="1"/>
  <c r="F60" i="21"/>
  <c r="BN60" i="21" s="1"/>
  <c r="BD37" i="21"/>
  <c r="F105" i="21"/>
  <c r="BN105" i="21" s="1"/>
  <c r="F78" i="21"/>
  <c r="BN78" i="21" s="1"/>
  <c r="F124" i="21"/>
  <c r="BN124" i="21" s="1"/>
  <c r="F45" i="21"/>
  <c r="BN45" i="21" s="1"/>
  <c r="F23" i="21"/>
  <c r="BN23" i="21" s="1"/>
  <c r="F38" i="21"/>
  <c r="BN38" i="21" s="1"/>
  <c r="BD136" i="21"/>
  <c r="BD43" i="21"/>
  <c r="BD64" i="21"/>
  <c r="F126" i="21"/>
  <c r="BN126" i="21" s="1"/>
  <c r="F52" i="21"/>
  <c r="BN52" i="21" s="1"/>
  <c r="BD106" i="21"/>
  <c r="BD58" i="21"/>
  <c r="F81" i="21"/>
  <c r="BN81" i="21" s="1"/>
  <c r="BD28" i="21"/>
  <c r="BH36" i="21"/>
  <c r="BJ36" i="21" s="1"/>
  <c r="BD26" i="21"/>
  <c r="BD139" i="21"/>
  <c r="BD142" i="21"/>
  <c r="L146" i="6"/>
  <c r="M146" i="6" s="1"/>
  <c r="BD144" i="21"/>
  <c r="BD40" i="21"/>
  <c r="BD53" i="21"/>
  <c r="BD67" i="21"/>
  <c r="BD55" i="21"/>
  <c r="BD69" i="21"/>
  <c r="BD63" i="21"/>
  <c r="BD70" i="21"/>
  <c r="BD148" i="21"/>
  <c r="BD168" i="21"/>
  <c r="BD128" i="21"/>
  <c r="BD165" i="21"/>
  <c r="BD120" i="21"/>
  <c r="F40" i="21"/>
  <c r="BN40" i="21" s="1"/>
  <c r="F123" i="21"/>
  <c r="BN123" i="21" s="1"/>
  <c r="F54" i="21"/>
  <c r="BN54" i="21" s="1"/>
  <c r="F146" i="21"/>
  <c r="BN146" i="21" s="1"/>
  <c r="BD131" i="21"/>
  <c r="BD158" i="21"/>
  <c r="BD130" i="21"/>
  <c r="BD173" i="21"/>
  <c r="BD132" i="21"/>
  <c r="BD163" i="21"/>
  <c r="BD183" i="21"/>
  <c r="BD62" i="21"/>
  <c r="BD113" i="21"/>
  <c r="BD82" i="21"/>
  <c r="BD118" i="21"/>
  <c r="BD71" i="21"/>
  <c r="BD172" i="21"/>
  <c r="BH25" i="21"/>
  <c r="BJ25" i="21" s="1"/>
  <c r="BH145" i="21"/>
  <c r="BJ145" i="21" s="1"/>
  <c r="BH80" i="21"/>
  <c r="BJ80" i="21" s="1"/>
  <c r="BH64" i="21"/>
  <c r="BJ64" i="21" s="1"/>
  <c r="BH83" i="21"/>
  <c r="BJ83" i="21" s="1"/>
  <c r="BH137" i="21"/>
  <c r="BJ137" i="21" s="1"/>
  <c r="BH180" i="21"/>
  <c r="BJ180" i="21" s="1"/>
  <c r="BH171" i="21"/>
  <c r="BJ171" i="21" s="1"/>
  <c r="BH173" i="21"/>
  <c r="BJ173" i="21" s="1"/>
  <c r="BH37" i="21"/>
  <c r="BJ37" i="21" s="1"/>
  <c r="K11" i="22"/>
  <c r="L11" i="22" s="1"/>
  <c r="L33" i="6"/>
  <c r="M33" i="6" s="1"/>
  <c r="L76" i="6"/>
  <c r="M76" i="6" s="1"/>
  <c r="BD184" i="21"/>
  <c r="BD52" i="21"/>
  <c r="BD81" i="21"/>
  <c r="BD126" i="21"/>
  <c r="BD74" i="21"/>
  <c r="BD151" i="21"/>
  <c r="BD49" i="21"/>
  <c r="BH30" i="21"/>
  <c r="BJ30" i="21" s="1"/>
  <c r="BH184" i="21"/>
  <c r="BJ184" i="21" s="1"/>
  <c r="BH45" i="21"/>
  <c r="BJ45" i="21" s="1"/>
  <c r="BH42" i="21"/>
  <c r="BJ42" i="21" s="1"/>
  <c r="BH39" i="21"/>
  <c r="BJ39" i="21" s="1"/>
  <c r="BH54" i="21"/>
  <c r="BJ54" i="21" s="1"/>
  <c r="BH120" i="21"/>
  <c r="BJ120" i="21" s="1"/>
  <c r="BH107" i="21"/>
  <c r="BJ107" i="21" s="1"/>
  <c r="BH126" i="21"/>
  <c r="BJ126" i="21" s="1"/>
  <c r="BH178" i="21"/>
  <c r="BJ178" i="21" s="1"/>
  <c r="BH67" i="21"/>
  <c r="BJ67" i="21" s="1"/>
  <c r="BH68" i="21"/>
  <c r="BJ68" i="21" s="1"/>
  <c r="BH167" i="21"/>
  <c r="BJ167" i="21" s="1"/>
  <c r="BH48" i="21"/>
  <c r="BJ48" i="21" s="1"/>
  <c r="L142" i="6"/>
  <c r="M142" i="6" s="1"/>
  <c r="BD39" i="21"/>
  <c r="BD77" i="21"/>
  <c r="BD140" i="21"/>
  <c r="BD68" i="21"/>
  <c r="BD174" i="21"/>
  <c r="BD35" i="21"/>
  <c r="BH130" i="21"/>
  <c r="BJ130" i="21" s="1"/>
  <c r="BH157" i="21"/>
  <c r="BJ157" i="21" s="1"/>
  <c r="BH60" i="21"/>
  <c r="BJ60" i="21" s="1"/>
  <c r="BH131" i="21"/>
  <c r="BJ131" i="21" s="1"/>
  <c r="BH134" i="21"/>
  <c r="BJ134" i="21" s="1"/>
  <c r="BH72" i="21"/>
  <c r="BJ72" i="21" s="1"/>
  <c r="BH149" i="21"/>
  <c r="BJ149" i="21" s="1"/>
  <c r="BH164" i="21"/>
  <c r="BJ164" i="21" s="1"/>
  <c r="BH38" i="21"/>
  <c r="BJ38" i="21" s="1"/>
  <c r="L163" i="6"/>
  <c r="M163" i="6" s="1"/>
  <c r="BD145" i="21"/>
  <c r="BD57" i="21"/>
  <c r="BD129" i="21"/>
  <c r="BD134" i="21"/>
  <c r="BD137" i="21"/>
  <c r="BD73" i="21"/>
  <c r="BD36" i="21"/>
  <c r="BH27" i="21"/>
  <c r="BJ27" i="21" s="1"/>
  <c r="BH32" i="21"/>
  <c r="BJ32" i="21" s="1"/>
  <c r="BH146" i="21"/>
  <c r="BJ146" i="21" s="1"/>
  <c r="BH55" i="21"/>
  <c r="BJ55" i="21" s="1"/>
  <c r="BH46" i="21"/>
  <c r="BJ46" i="21" s="1"/>
  <c r="BH103" i="21"/>
  <c r="BJ103" i="21" s="1"/>
  <c r="BH105" i="21"/>
  <c r="BJ105" i="21" s="1"/>
  <c r="BH175" i="21"/>
  <c r="BJ175" i="21" s="1"/>
  <c r="BH69" i="21"/>
  <c r="BJ69" i="21" s="1"/>
  <c r="BH168" i="21"/>
  <c r="BJ168" i="21" s="1"/>
  <c r="BH158" i="21"/>
  <c r="BJ158" i="21" s="1"/>
  <c r="BH28" i="21"/>
  <c r="BJ28" i="21" s="1"/>
  <c r="L20" i="6"/>
  <c r="M20" i="6" s="1"/>
  <c r="BD23" i="21"/>
  <c r="BD146" i="21"/>
  <c r="BD54" i="21"/>
  <c r="BD123" i="21"/>
  <c r="BD175" i="21"/>
  <c r="BD180" i="21"/>
  <c r="BD44" i="21"/>
  <c r="BH47" i="21"/>
  <c r="BJ47" i="21" s="1"/>
  <c r="BH148" i="21"/>
  <c r="BJ148" i="21" s="1"/>
  <c r="BH140" i="21"/>
  <c r="BJ140" i="21" s="1"/>
  <c r="BH179" i="21"/>
  <c r="BJ179" i="21" s="1"/>
  <c r="BD24" i="21"/>
  <c r="BD147" i="21"/>
  <c r="BD46" i="21"/>
  <c r="BD176" i="21"/>
  <c r="BD127" i="21"/>
  <c r="BD133" i="21"/>
  <c r="BH61" i="21"/>
  <c r="BJ61" i="21" s="1"/>
  <c r="BH76" i="21"/>
  <c r="BJ76" i="21" s="1"/>
  <c r="BH161" i="21"/>
  <c r="BJ161" i="21" s="1"/>
  <c r="BH65" i="21"/>
  <c r="BJ65" i="21" s="1"/>
  <c r="L86" i="6"/>
  <c r="M86" i="6" s="1"/>
  <c r="BD25" i="21"/>
  <c r="BD34" i="21"/>
  <c r="BD41" i="21"/>
  <c r="BD83" i="21"/>
  <c r="BD177" i="21"/>
  <c r="BD161" i="21"/>
  <c r="BD157" i="21"/>
  <c r="BD51" i="21"/>
  <c r="BH33" i="21"/>
  <c r="BJ33" i="21" s="1"/>
  <c r="BH63" i="21"/>
  <c r="BJ63" i="21" s="1"/>
  <c r="BH41" i="21"/>
  <c r="BJ41" i="21" s="1"/>
  <c r="BH129" i="21"/>
  <c r="BJ129" i="21" s="1"/>
  <c r="BH116" i="21"/>
  <c r="BJ116" i="21" s="1"/>
  <c r="BH70" i="21"/>
  <c r="BJ70" i="21" s="1"/>
  <c r="BH163" i="21"/>
  <c r="BJ163" i="21" s="1"/>
  <c r="BH44" i="21"/>
  <c r="BJ44" i="21" s="1"/>
  <c r="BH125" i="21"/>
  <c r="BJ125" i="21" s="1"/>
  <c r="L21" i="6"/>
  <c r="M21" i="6" s="1"/>
  <c r="L84" i="6"/>
  <c r="M84" i="6" s="1"/>
  <c r="BD27" i="21"/>
  <c r="BD45" i="21"/>
  <c r="BD78" i="21"/>
  <c r="BD124" i="21"/>
  <c r="BD105" i="21"/>
  <c r="BD178" i="21"/>
  <c r="BD166" i="21"/>
  <c r="BD65" i="21"/>
  <c r="BD38" i="21"/>
  <c r="BH23" i="21"/>
  <c r="BH147" i="21"/>
  <c r="BJ147" i="21" s="1"/>
  <c r="BH119" i="21"/>
  <c r="BJ119" i="21" s="1"/>
  <c r="BH124" i="21"/>
  <c r="BJ124" i="21" s="1"/>
  <c r="BH77" i="21"/>
  <c r="BJ77" i="21" s="1"/>
  <c r="BH176" i="21"/>
  <c r="BJ176" i="21" s="1"/>
  <c r="BH170" i="21"/>
  <c r="BJ170" i="21" s="1"/>
  <c r="BH35" i="21"/>
  <c r="BJ35" i="21" s="1"/>
  <c r="BH50" i="21"/>
  <c r="BJ50" i="21" s="1"/>
  <c r="L79" i="6"/>
  <c r="M79" i="6" s="1"/>
  <c r="L152" i="6"/>
  <c r="M152" i="6" s="1"/>
  <c r="BD29" i="21"/>
  <c r="BD47" i="21"/>
  <c r="BD102" i="21"/>
  <c r="BD108" i="21"/>
  <c r="BD179" i="21"/>
  <c r="BD167" i="21"/>
  <c r="BD169" i="21"/>
  <c r="BD50" i="21"/>
  <c r="BH29" i="21"/>
  <c r="BJ29" i="21" s="1"/>
  <c r="BH108" i="21"/>
  <c r="BJ108" i="21" s="1"/>
  <c r="BH139" i="21"/>
  <c r="BJ139" i="21" s="1"/>
  <c r="BH181" i="21"/>
  <c r="BJ181" i="21" s="1"/>
  <c r="BH135" i="21"/>
  <c r="BJ135" i="21" s="1"/>
  <c r="BH73" i="21"/>
  <c r="BJ73" i="21" s="1"/>
  <c r="BH155" i="21"/>
  <c r="BJ155" i="21" s="1"/>
  <c r="BD56" i="21"/>
  <c r="BD59" i="21"/>
  <c r="BH144" i="21"/>
  <c r="BJ144" i="21" s="1"/>
  <c r="BH34" i="21"/>
  <c r="BJ34" i="21" s="1"/>
  <c r="BH57" i="21"/>
  <c r="BJ57" i="21" s="1"/>
  <c r="BH115" i="21"/>
  <c r="BJ115" i="21" s="1"/>
  <c r="BH177" i="21"/>
  <c r="BJ177" i="21" s="1"/>
  <c r="BH166" i="21"/>
  <c r="BJ166" i="21" s="1"/>
  <c r="BH169" i="21"/>
  <c r="BJ169" i="21" s="1"/>
  <c r="BH66" i="21"/>
  <c r="BJ66" i="21" s="1"/>
  <c r="L153" i="6"/>
  <c r="M153" i="6" s="1"/>
  <c r="BH56" i="21"/>
  <c r="BJ56" i="21" s="1"/>
  <c r="BH78" i="21"/>
  <c r="BJ78" i="21" s="1"/>
  <c r="BH136" i="21"/>
  <c r="BJ136" i="21" s="1"/>
  <c r="BH142" i="21"/>
  <c r="BJ142" i="21" s="1"/>
  <c r="BH59" i="21"/>
  <c r="BJ59" i="21" s="1"/>
  <c r="BH43" i="21"/>
  <c r="BJ43" i="21" s="1"/>
  <c r="BD155" i="21"/>
  <c r="BH102" i="21"/>
  <c r="BJ102" i="21" s="1"/>
  <c r="BH174" i="21"/>
  <c r="BJ174" i="21" s="1"/>
  <c r="L28" i="6"/>
  <c r="M28" i="6" s="1"/>
  <c r="BD114" i="21"/>
  <c r="BH75" i="21"/>
  <c r="BJ75" i="21" s="1"/>
  <c r="BD75" i="21"/>
  <c r="F108" i="21"/>
  <c r="BN108" i="21" s="1"/>
  <c r="F102" i="21"/>
  <c r="BN102" i="21" s="1"/>
  <c r="F37" i="21"/>
  <c r="BN37" i="21" s="1"/>
  <c r="F66" i="21"/>
  <c r="BN66" i="21" s="1"/>
  <c r="F47" i="21"/>
  <c r="BN47" i="21" s="1"/>
  <c r="F46" i="21"/>
  <c r="BN46" i="21" s="1"/>
  <c r="F147" i="21"/>
  <c r="BN147" i="21" s="1"/>
  <c r="F50" i="21"/>
  <c r="BN50" i="21" s="1"/>
  <c r="F165" i="21"/>
  <c r="BN165" i="21" s="1"/>
  <c r="F152" i="21"/>
  <c r="BN152" i="21" s="1"/>
  <c r="F136" i="21"/>
  <c r="BN136" i="21" s="1"/>
  <c r="F55" i="21"/>
  <c r="BN55" i="21" s="1"/>
  <c r="F44" i="21"/>
  <c r="BN44" i="21" s="1"/>
  <c r="F170" i="21"/>
  <c r="BN170" i="21" s="1"/>
  <c r="F70" i="21"/>
  <c r="BN70" i="21" s="1"/>
  <c r="F106" i="21"/>
  <c r="BN106" i="21" s="1"/>
  <c r="F53" i="21"/>
  <c r="BN53" i="21" s="1"/>
  <c r="F59" i="21"/>
  <c r="BN59" i="21" s="1"/>
  <c r="F150" i="21"/>
  <c r="BN150" i="21" s="1"/>
  <c r="F30" i="21"/>
  <c r="BN30" i="21" s="1"/>
  <c r="F26" i="21"/>
  <c r="BN26" i="21" s="1"/>
  <c r="F27" i="21"/>
  <c r="BN27" i="21" s="1"/>
  <c r="F83" i="21"/>
  <c r="BN83" i="21" s="1"/>
  <c r="F41" i="21"/>
  <c r="BN41" i="21" s="1"/>
  <c r="F34" i="21"/>
  <c r="BN34" i="21" s="1"/>
  <c r="F142" i="21"/>
  <c r="BN142" i="21" s="1"/>
  <c r="F64" i="21"/>
  <c r="BN64" i="21" s="1"/>
  <c r="F131" i="21"/>
  <c r="BN131" i="21" s="1"/>
  <c r="F63" i="21"/>
  <c r="BN63" i="21" s="1"/>
  <c r="F144" i="21"/>
  <c r="BN144" i="21" s="1"/>
  <c r="F51" i="21"/>
  <c r="BN51" i="21" s="1"/>
  <c r="F167" i="21"/>
  <c r="BN167" i="21" s="1"/>
  <c r="F173" i="21"/>
  <c r="BN173" i="21" s="1"/>
  <c r="F140" i="21"/>
  <c r="BN140" i="21" s="1"/>
  <c r="F77" i="21"/>
  <c r="BN77" i="21" s="1"/>
  <c r="F39" i="21"/>
  <c r="BN39" i="21" s="1"/>
  <c r="F130" i="21"/>
  <c r="BN130" i="21" s="1"/>
  <c r="F148" i="21"/>
  <c r="BN148" i="21" s="1"/>
  <c r="F133" i="21"/>
  <c r="BN133" i="21" s="1"/>
  <c r="F127" i="21"/>
  <c r="BN127" i="21" s="1"/>
  <c r="F164" i="21"/>
  <c r="BN164" i="21" s="1"/>
  <c r="F118" i="21"/>
  <c r="BN118" i="21" s="1"/>
  <c r="F82" i="21"/>
  <c r="BN82" i="21" s="1"/>
  <c r="F113" i="21"/>
  <c r="BN113" i="21" s="1"/>
  <c r="F62" i="21"/>
  <c r="BN62" i="21" s="1"/>
  <c r="F35" i="21"/>
  <c r="BN35" i="21" s="1"/>
  <c r="F107" i="21"/>
  <c r="BN107" i="21" s="1"/>
  <c r="F103" i="21"/>
  <c r="BN103" i="21" s="1"/>
  <c r="F119" i="21"/>
  <c r="BN119" i="21" s="1"/>
  <c r="F56" i="21"/>
  <c r="BN56" i="21" s="1"/>
  <c r="F71" i="21"/>
  <c r="BN71" i="21" s="1"/>
  <c r="F25" i="21"/>
  <c r="BN25" i="21" s="1"/>
  <c r="F75" i="21"/>
  <c r="BN75" i="21" s="1"/>
  <c r="F168" i="21"/>
  <c r="BN168" i="21" s="1"/>
  <c r="F76" i="21"/>
  <c r="BN76" i="21" s="1"/>
  <c r="F24" i="21"/>
  <c r="BN24" i="21" s="1"/>
  <c r="F69" i="21"/>
  <c r="BN69" i="21" s="1"/>
  <c r="F139" i="21"/>
  <c r="BN139" i="21" s="1"/>
  <c r="F120" i="21"/>
  <c r="BN120" i="21" s="1"/>
  <c r="F58" i="21"/>
  <c r="BN58" i="21" s="1"/>
  <c r="F163" i="21"/>
  <c r="BN163" i="21" s="1"/>
  <c r="F151" i="21"/>
  <c r="BN151" i="21" s="1"/>
  <c r="F137" i="21"/>
  <c r="BN137" i="21" s="1"/>
  <c r="F134" i="21"/>
  <c r="BN134" i="21" s="1"/>
  <c r="F129" i="21"/>
  <c r="BN129" i="21" s="1"/>
  <c r="F57" i="21"/>
  <c r="BN57" i="21" s="1"/>
  <c r="F145" i="21"/>
  <c r="BN145" i="21" s="1"/>
  <c r="F65" i="21"/>
  <c r="BN65" i="21" s="1"/>
  <c r="F149" i="21"/>
  <c r="BN149" i="21" s="1"/>
  <c r="F73" i="21"/>
  <c r="BN73" i="21" s="1"/>
  <c r="F36" i="21"/>
  <c r="BN36" i="21" s="1"/>
  <c r="F171" i="21"/>
  <c r="BN171" i="21" s="1"/>
  <c r="F135" i="21"/>
  <c r="BN135" i="21" s="1"/>
  <c r="F114" i="21"/>
  <c r="BN114" i="21" s="1"/>
  <c r="F61" i="21"/>
  <c r="BN61" i="21" s="1"/>
  <c r="F32" i="21"/>
  <c r="BN32" i="21" s="1"/>
  <c r="F43" i="21"/>
  <c r="BN43" i="21" s="1"/>
  <c r="F68" i="21"/>
  <c r="BN68" i="21" s="1"/>
  <c r="F132" i="21"/>
  <c r="BN132" i="21" s="1"/>
  <c r="F128" i="21"/>
  <c r="BN128" i="21" s="1"/>
  <c r="F42" i="21"/>
  <c r="BN42" i="21" s="1"/>
  <c r="F29" i="21"/>
  <c r="BN29" i="21" s="1"/>
  <c r="F67" i="21"/>
  <c r="BN67" i="21" s="1"/>
  <c r="F28" i="21"/>
  <c r="BN28" i="21" s="1"/>
  <c r="F161" i="21"/>
  <c r="BN161" i="21" s="1"/>
  <c r="F174" i="21"/>
  <c r="BN174" i="21" s="1"/>
  <c r="K91" i="22" l="1"/>
  <c r="L91" i="22" s="1"/>
  <c r="L104" i="6"/>
  <c r="M104" i="6" s="1"/>
  <c r="K78" i="22"/>
  <c r="L78" i="22" s="1"/>
  <c r="L90" i="6"/>
  <c r="M90" i="6" s="1"/>
  <c r="L189" i="6"/>
  <c r="M189" i="6" s="1"/>
  <c r="L45" i="6"/>
  <c r="M45" i="6" s="1"/>
  <c r="L32" i="6"/>
  <c r="M32" i="6" s="1"/>
  <c r="K155" i="22"/>
  <c r="L155" i="22" s="1"/>
  <c r="K164" i="22"/>
  <c r="L164" i="22" s="1"/>
  <c r="L126" i="6"/>
  <c r="M126" i="6" s="1"/>
  <c r="L44" i="6"/>
  <c r="M44" i="6" s="1"/>
  <c r="L171" i="6"/>
  <c r="M171" i="6" s="1"/>
  <c r="L77" i="6"/>
  <c r="M77" i="6" s="1"/>
  <c r="L60" i="6"/>
  <c r="M60" i="6" s="1"/>
  <c r="L57" i="6"/>
  <c r="M57" i="6" s="1"/>
  <c r="BI185" i="21"/>
  <c r="K126" i="22"/>
  <c r="L126" i="22" s="1"/>
  <c r="L16" i="6"/>
  <c r="M16" i="6" s="1"/>
  <c r="L125" i="6"/>
  <c r="M125" i="6" s="1"/>
  <c r="L36" i="6"/>
  <c r="M36" i="6" s="1"/>
  <c r="K75" i="22"/>
  <c r="L75" i="22" s="1"/>
  <c r="L134" i="6"/>
  <c r="M134" i="6" s="1"/>
  <c r="L23" i="6"/>
  <c r="M23" i="6" s="1"/>
  <c r="L59" i="6"/>
  <c r="M59" i="6" s="1"/>
  <c r="L180" i="6"/>
  <c r="M180" i="6" s="1"/>
  <c r="K13" i="22"/>
  <c r="L13" i="22" s="1"/>
  <c r="K12" i="22"/>
  <c r="L12" i="22" s="1"/>
  <c r="L177" i="6"/>
  <c r="M177" i="6" s="1"/>
  <c r="L80" i="6"/>
  <c r="M80" i="6" s="1"/>
  <c r="L154" i="6"/>
  <c r="M154" i="6" s="1"/>
  <c r="L38" i="6"/>
  <c r="M38" i="6" s="1"/>
  <c r="L82" i="6"/>
  <c r="M82" i="6" s="1"/>
  <c r="L118" i="6"/>
  <c r="M118" i="6" s="1"/>
  <c r="L56" i="6"/>
  <c r="M56" i="6" s="1"/>
  <c r="L166" i="6"/>
  <c r="M166" i="6" s="1"/>
  <c r="L41" i="6"/>
  <c r="M41" i="6" s="1"/>
  <c r="L170" i="6"/>
  <c r="M170" i="6" s="1"/>
  <c r="L71" i="6"/>
  <c r="M71" i="6" s="1"/>
  <c r="L128" i="6"/>
  <c r="M128" i="6" s="1"/>
  <c r="K166" i="22"/>
  <c r="L166" i="22" s="1"/>
  <c r="L29" i="6"/>
  <c r="M29" i="6" s="1"/>
  <c r="L64" i="6"/>
  <c r="M64" i="6" s="1"/>
  <c r="L140" i="6"/>
  <c r="M140" i="6" s="1"/>
  <c r="K74" i="22"/>
  <c r="L74" i="22" s="1"/>
  <c r="L124" i="6"/>
  <c r="M124" i="6" s="1"/>
  <c r="L19" i="6"/>
  <c r="M19" i="6" s="1"/>
  <c r="L65" i="6"/>
  <c r="M65" i="6" s="1"/>
  <c r="L120" i="6"/>
  <c r="M120" i="6" s="1"/>
  <c r="K125" i="22"/>
  <c r="L125" i="22" s="1"/>
  <c r="L26" i="6"/>
  <c r="M26" i="6" s="1"/>
  <c r="K149" i="22"/>
  <c r="L149" i="22" s="1"/>
  <c r="L31" i="6"/>
  <c r="M31" i="6" s="1"/>
  <c r="L193" i="6"/>
  <c r="M193" i="6" s="1"/>
  <c r="L127" i="6"/>
  <c r="M127" i="6" s="1"/>
  <c r="K73" i="22"/>
  <c r="L73" i="22" s="1"/>
  <c r="L75" i="6"/>
  <c r="M75" i="6" s="1"/>
  <c r="L73" i="6"/>
  <c r="M73" i="6" s="1"/>
  <c r="L72" i="6"/>
  <c r="M72" i="6" s="1"/>
  <c r="L144" i="6"/>
  <c r="M144" i="6" s="1"/>
  <c r="K158" i="22"/>
  <c r="L158" i="22" s="1"/>
  <c r="K57" i="22"/>
  <c r="L57" i="22" s="1"/>
  <c r="K111" i="22"/>
  <c r="L111" i="22" s="1"/>
  <c r="L161" i="6"/>
  <c r="M161" i="6" s="1"/>
  <c r="L119" i="6"/>
  <c r="M119" i="6" s="1"/>
  <c r="L62" i="6"/>
  <c r="M62" i="6" s="1"/>
  <c r="L58" i="6"/>
  <c r="M58" i="6" s="1"/>
  <c r="L151" i="6"/>
  <c r="M151" i="6" s="1"/>
  <c r="L61" i="6"/>
  <c r="M61" i="6" s="1"/>
  <c r="L136" i="6"/>
  <c r="M136" i="6" s="1"/>
  <c r="L70" i="6"/>
  <c r="M70" i="6" s="1"/>
  <c r="L188" i="6"/>
  <c r="M188" i="6" s="1"/>
  <c r="L143" i="6"/>
  <c r="M143" i="6" s="1"/>
  <c r="L83" i="6"/>
  <c r="M83" i="6" s="1"/>
  <c r="L40" i="6"/>
  <c r="M40" i="6" s="1"/>
  <c r="L155" i="6"/>
  <c r="M155" i="6" s="1"/>
  <c r="L67" i="6"/>
  <c r="M67" i="6" s="1"/>
  <c r="K146" i="22"/>
  <c r="L146" i="22" s="1"/>
  <c r="L181" i="6"/>
  <c r="M181" i="6" s="1"/>
  <c r="L167" i="6"/>
  <c r="M167" i="6" s="1"/>
  <c r="L141" i="6"/>
  <c r="M141" i="6" s="1"/>
  <c r="L22" i="6"/>
  <c r="M22" i="6" s="1"/>
  <c r="L183" i="6"/>
  <c r="M183" i="6" s="1"/>
  <c r="L85" i="6"/>
  <c r="M85" i="6" s="1"/>
  <c r="K89" i="22"/>
  <c r="L89" i="22" s="1"/>
  <c r="L145" i="6"/>
  <c r="M145" i="6" s="1"/>
  <c r="L78" i="6"/>
  <c r="M78" i="6" s="1"/>
  <c r="K61" i="22"/>
  <c r="L61" i="22" s="1"/>
  <c r="K145" i="22"/>
  <c r="L145" i="22" s="1"/>
  <c r="L30" i="6"/>
  <c r="M30" i="6" s="1"/>
  <c r="L34" i="6"/>
  <c r="M34" i="6" s="1"/>
  <c r="L138" i="6"/>
  <c r="M138" i="6" s="1"/>
  <c r="L132" i="6"/>
  <c r="M132" i="6" s="1"/>
  <c r="L81" i="6"/>
  <c r="M81" i="6" s="1"/>
  <c r="L129" i="6"/>
  <c r="M129" i="6" s="1"/>
  <c r="L164" i="6"/>
  <c r="M164" i="6" s="1"/>
  <c r="L122" i="6"/>
  <c r="M122" i="6" s="1"/>
  <c r="L63" i="6"/>
  <c r="M63" i="6" s="1"/>
  <c r="L131" i="6"/>
  <c r="M131" i="6" s="1"/>
  <c r="L55" i="6"/>
  <c r="M55" i="6" s="1"/>
  <c r="L158" i="6"/>
  <c r="M158" i="6" s="1"/>
  <c r="L35" i="6"/>
  <c r="M35" i="6" s="1"/>
  <c r="L157" i="6"/>
  <c r="M157" i="6" s="1"/>
  <c r="L137" i="6"/>
  <c r="M137" i="6" s="1"/>
  <c r="L121" i="6"/>
  <c r="M121" i="6" s="1"/>
  <c r="L54" i="6"/>
  <c r="M54" i="6" s="1"/>
  <c r="L184" i="6"/>
  <c r="M184" i="6" s="1"/>
  <c r="L18" i="6"/>
  <c r="M18" i="6" s="1"/>
  <c r="L39" i="6"/>
  <c r="M39" i="6" s="1"/>
  <c r="L156" i="6"/>
  <c r="M156" i="6" s="1"/>
  <c r="BJ23" i="21"/>
  <c r="AH186" i="7"/>
  <c r="K153" i="22"/>
  <c r="L153" i="22" s="1"/>
  <c r="K16" i="22"/>
  <c r="L16" i="22" s="1"/>
  <c r="K147" i="22"/>
  <c r="L147" i="22" s="1"/>
  <c r="K72" i="22"/>
  <c r="L72" i="22" s="1"/>
  <c r="K137" i="22"/>
  <c r="L137" i="22" s="1"/>
  <c r="K85" i="22"/>
  <c r="L85" i="22" s="1"/>
  <c r="K105" i="22"/>
  <c r="L105" i="22" s="1"/>
  <c r="K161" i="22"/>
  <c r="L161" i="22" s="1"/>
  <c r="K83" i="22"/>
  <c r="L83" i="22" s="1"/>
  <c r="K79" i="22"/>
  <c r="L79" i="22" s="1"/>
  <c r="K39" i="22"/>
  <c r="L39" i="22" s="1"/>
  <c r="K124" i="22"/>
  <c r="L124" i="22" s="1"/>
  <c r="K92" i="22"/>
  <c r="L92" i="22" s="1"/>
  <c r="K132" i="22"/>
  <c r="L132" i="22" s="1"/>
  <c r="K127" i="22"/>
  <c r="L127" i="22" s="1"/>
  <c r="K71" i="22"/>
  <c r="L71" i="22" s="1"/>
  <c r="K65" i="22"/>
  <c r="L65" i="22" s="1"/>
  <c r="K43" i="22"/>
  <c r="L43" i="22" s="1"/>
  <c r="K36" i="22"/>
  <c r="L36" i="22" s="1"/>
  <c r="K51" i="22"/>
  <c r="L51" i="22" s="1"/>
  <c r="K40" i="22"/>
  <c r="L40" i="22" s="1"/>
  <c r="K45" i="22"/>
  <c r="L45" i="22" s="1"/>
  <c r="K38" i="22"/>
  <c r="L38" i="22" s="1"/>
  <c r="K31" i="22"/>
  <c r="L31" i="22" s="1"/>
  <c r="K154" i="22"/>
  <c r="L154" i="22" s="1"/>
  <c r="K140" i="22"/>
  <c r="L140" i="22" s="1"/>
  <c r="K131" i="22"/>
  <c r="L131" i="22" s="1"/>
  <c r="K66" i="22"/>
  <c r="L66" i="22" s="1"/>
  <c r="K58" i="22"/>
  <c r="L58" i="22" s="1"/>
  <c r="K129" i="22"/>
  <c r="L129" i="22" s="1"/>
  <c r="K87" i="22"/>
  <c r="L87" i="22" s="1"/>
  <c r="K22" i="22"/>
  <c r="L22" i="22" s="1"/>
  <c r="K148" i="22"/>
  <c r="L148" i="22" s="1"/>
  <c r="K70" i="22"/>
  <c r="L70" i="22" s="1"/>
  <c r="K99" i="22"/>
  <c r="L99" i="22" s="1"/>
  <c r="K63" i="22"/>
  <c r="L63" i="22" s="1"/>
  <c r="K37" i="22"/>
  <c r="L37" i="22" s="1"/>
  <c r="K28" i="22"/>
  <c r="L28" i="22" s="1"/>
  <c r="K130" i="22"/>
  <c r="L130" i="22" s="1"/>
  <c r="K29" i="22"/>
  <c r="L29" i="22" s="1"/>
  <c r="K42" i="22"/>
  <c r="L42" i="22" s="1"/>
  <c r="K10" i="22"/>
  <c r="L10" i="22" s="1"/>
  <c r="K67" i="22"/>
  <c r="L67" i="22" s="1"/>
  <c r="K135" i="22"/>
  <c r="L135" i="22" s="1"/>
  <c r="K117" i="22"/>
  <c r="L117" i="22" s="1"/>
  <c r="K25" i="22"/>
  <c r="L25" i="22" s="1"/>
  <c r="K47" i="22"/>
  <c r="L47" i="22" s="1"/>
  <c r="K27" i="22"/>
  <c r="L27" i="22" s="1"/>
  <c r="K46" i="22"/>
  <c r="L46" i="22" s="1"/>
  <c r="K56" i="22"/>
  <c r="L56" i="22" s="1"/>
  <c r="K21" i="22"/>
  <c r="L21" i="22" s="1"/>
  <c r="K109" i="22"/>
  <c r="L109" i="22" s="1"/>
  <c r="K48" i="22"/>
  <c r="L48" i="22" s="1"/>
  <c r="K33" i="22"/>
  <c r="L33" i="22" s="1"/>
  <c r="K143" i="22"/>
  <c r="L143" i="22" s="1"/>
  <c r="K18" i="22"/>
  <c r="L18" i="22" s="1"/>
  <c r="K50" i="22"/>
  <c r="L50" i="22" s="1"/>
  <c r="K19" i="22"/>
  <c r="L19" i="22" s="1"/>
  <c r="K34" i="22"/>
  <c r="L34" i="22" s="1"/>
  <c r="K86" i="22"/>
  <c r="L86" i="22" s="1"/>
  <c r="K15" i="22"/>
  <c r="L15" i="22" s="1"/>
  <c r="K32" i="22"/>
  <c r="L32" i="22" s="1"/>
  <c r="K106" i="22"/>
  <c r="L106" i="22" s="1"/>
  <c r="K138" i="22"/>
  <c r="L138" i="22" s="1"/>
  <c r="K119" i="22"/>
  <c r="L119" i="22" s="1"/>
  <c r="K62" i="22"/>
  <c r="L62" i="22" s="1"/>
  <c r="K44" i="22"/>
  <c r="L44" i="22" s="1"/>
  <c r="K60" i="22"/>
  <c r="L60" i="22" s="1"/>
  <c r="K133" i="22"/>
  <c r="L133" i="22" s="1"/>
  <c r="K128" i="22"/>
  <c r="L128" i="22" s="1"/>
  <c r="K144" i="22"/>
  <c r="L144" i="22" s="1"/>
  <c r="K49" i="22"/>
  <c r="L49" i="22" s="1"/>
  <c r="K115" i="22"/>
  <c r="L115" i="22" s="1"/>
  <c r="K54" i="22"/>
  <c r="L54" i="22" s="1"/>
  <c r="K64" i="22"/>
  <c r="L64" i="22" s="1"/>
  <c r="K156" i="22"/>
  <c r="L156" i="22" s="1"/>
  <c r="K69" i="22"/>
  <c r="L69" i="22" s="1"/>
  <c r="K94" i="22"/>
  <c r="L94" i="22" s="1"/>
  <c r="K163" i="22"/>
  <c r="L163" i="22" s="1"/>
  <c r="K121" i="22"/>
  <c r="L121" i="22" s="1"/>
  <c r="K23" i="22"/>
  <c r="L23" i="22" s="1"/>
  <c r="K141" i="22"/>
  <c r="L141" i="22" s="1"/>
  <c r="K26" i="22"/>
  <c r="L26" i="22" s="1"/>
  <c r="K53" i="22"/>
  <c r="L53" i="22" s="1"/>
  <c r="K59" i="22"/>
  <c r="L59" i="22" s="1"/>
  <c r="K35" i="22"/>
  <c r="L35" i="22" s="1"/>
  <c r="K123" i="22"/>
  <c r="L123" i="22" s="1"/>
  <c r="K96" i="22"/>
  <c r="L96" i="22" s="1"/>
  <c r="K134" i="22"/>
  <c r="L134" i="22" s="1"/>
  <c r="K150" i="22"/>
  <c r="L150" i="22" s="1"/>
  <c r="K76" i="22"/>
  <c r="L76" i="22" s="1"/>
  <c r="K14" i="22"/>
  <c r="L14" i="22" s="1"/>
  <c r="K17" i="22"/>
  <c r="L17" i="22" s="1"/>
  <c r="K41" i="22"/>
  <c r="L41" i="22" s="1"/>
  <c r="K68" i="22"/>
  <c r="L68" i="22" s="1"/>
  <c r="K118" i="22"/>
  <c r="L118" i="22" s="1"/>
  <c r="K110" i="22"/>
  <c r="L110" i="22" s="1"/>
  <c r="K122" i="22"/>
  <c r="L122" i="22" s="1"/>
  <c r="K20" i="22"/>
  <c r="L20" i="22" s="1"/>
  <c r="K167" i="22"/>
  <c r="L167" i="22" s="1"/>
  <c r="K136" i="22"/>
  <c r="L136" i="22" s="1"/>
  <c r="K30" i="22"/>
  <c r="L30" i="22" s="1"/>
  <c r="K52" i="22"/>
  <c r="L52" i="22" s="1"/>
  <c r="K102" i="22"/>
  <c r="L102" i="22" s="1"/>
  <c r="K157" i="22"/>
  <c r="L157" i="22" s="1"/>
  <c r="L191" i="6"/>
  <c r="M191" i="6" s="1"/>
  <c r="L182" i="6"/>
  <c r="M182" i="6" s="1"/>
  <c r="L169" i="6"/>
  <c r="M169" i="6" s="1"/>
  <c r="L192" i="6"/>
  <c r="M192" i="6" s="1"/>
  <c r="L168" i="6"/>
  <c r="M168" i="6" s="1"/>
  <c r="L190" i="6"/>
  <c r="M190" i="6" s="1"/>
  <c r="BH152" i="21"/>
  <c r="BJ152" i="21" s="1"/>
  <c r="BD152" i="21"/>
  <c r="BD185" i="21" s="1"/>
  <c r="BH185" i="21" l="1"/>
  <c r="BJ185" i="21"/>
  <c r="K142" i="22"/>
  <c r="L142" i="22" s="1"/>
  <c r="K151" i="22"/>
  <c r="L151" i="22" s="1"/>
  <c r="L165" i="6"/>
  <c r="M165" i="6" s="1"/>
  <c r="L178" i="6"/>
  <c r="M178" i="6" s="1"/>
  <c r="K13" i="3"/>
  <c r="O43" i="3" l="1"/>
  <c r="O40" i="3"/>
  <c r="O41" i="3"/>
  <c r="B23" i="4"/>
  <c r="AD23" i="4"/>
  <c r="A23" i="4"/>
  <c r="A11" i="4" l="1"/>
  <c r="B11" i="4"/>
  <c r="AD11" i="4"/>
  <c r="AD3" i="4" l="1"/>
  <c r="AD4" i="4"/>
  <c r="AD5" i="4"/>
  <c r="AD6" i="4"/>
  <c r="AD7" i="4"/>
  <c r="AD8" i="4"/>
  <c r="AD9" i="4"/>
  <c r="AD10" i="4"/>
  <c r="AD12" i="4"/>
  <c r="AD13" i="4"/>
  <c r="AD14" i="4"/>
  <c r="AD15" i="4"/>
  <c r="AD16" i="4"/>
  <c r="AD17" i="4"/>
  <c r="AD18" i="4"/>
  <c r="AD19" i="4"/>
  <c r="AD20" i="4"/>
  <c r="AD21" i="4"/>
  <c r="AD22" i="4"/>
  <c r="AD24" i="4"/>
  <c r="AD25" i="4"/>
  <c r="AD26" i="4"/>
  <c r="AD27" i="4"/>
  <c r="AC29" i="4"/>
  <c r="AB29" i="4"/>
  <c r="AA29" i="4"/>
  <c r="Z29" i="4"/>
  <c r="O39" i="3" l="1"/>
  <c r="Y29" i="4" l="1"/>
  <c r="X29" i="4"/>
  <c r="W29" i="4"/>
  <c r="V29" i="4"/>
  <c r="U29" i="4" l="1"/>
  <c r="T29" i="4"/>
  <c r="S29" i="4"/>
  <c r="R29" i="4"/>
  <c r="O38" i="3" l="1"/>
  <c r="AD29" i="4"/>
  <c r="G194" i="6" l="1"/>
  <c r="Q29" i="4"/>
  <c r="A27" i="4"/>
  <c r="A26" i="4"/>
  <c r="B25" i="4"/>
  <c r="A25" i="4"/>
  <c r="B24" i="4"/>
  <c r="A24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O37" i="3" l="1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Milena Perez Pintor</author>
    <author>tc={7264AC45-2CE1-47AE-A8FA-9E24E2F5A609}</author>
    <author>tc={EB7DD74D-6FC0-46F0-9B10-D8760213E09A}</author>
    <author>tc={C986A588-ECA3-4774-BB67-1EA7E33D10B9}</author>
    <author>tc={F9335CC7-A879-4491-B31C-6B5179D7C8CB}</author>
    <author>tc={46051972-FB21-4EAC-A826-A2D172C975A3}</author>
    <author>tc={8A990980-4742-43B4-8822-BDFACCC4BEBC}</author>
    <author>tc={974C5653-5835-4D5A-A6F4-9BE77C84974D}</author>
    <author>tc={416B37FF-FD17-4848-92A2-666A0A98094C}</author>
  </authors>
  <commentList>
    <comment ref="C1" authorId="0" shapeId="0" xr:uid="{DB13C82F-F062-4D30-B8AB-16CE71EC39B7}">
      <text>
        <r>
          <rPr>
            <b/>
            <sz val="9"/>
            <color indexed="81"/>
            <rFont val="Tahoma"/>
            <family val="2"/>
          </rPr>
          <t>Claudia Milena Perez Pintor:</t>
        </r>
        <r>
          <rPr>
            <sz val="9"/>
            <color indexed="81"/>
            <rFont val="Tahoma"/>
            <family val="2"/>
          </rPr>
          <t xml:space="preserve">
Si no tiene grupos dejar cero (0), si teines agrupos numerar desde uno (1).</t>
        </r>
      </text>
    </comment>
    <comment ref="E1" authorId="0" shapeId="0" xr:uid="{A408AD46-0CFF-4A62-B5CF-64DF5ADEDFEC}">
      <text>
        <r>
          <rPr>
            <b/>
            <sz val="9"/>
            <color indexed="81"/>
            <rFont val="Tahoma"/>
            <family val="2"/>
          </rPr>
          <t>Claudia Milena Perez Pintor:</t>
        </r>
        <r>
          <rPr>
            <sz val="9"/>
            <color indexed="81"/>
            <rFont val="Tahoma"/>
            <family val="2"/>
          </rPr>
          <t xml:space="preserve">
No usar activiaddes terminadas en cero (0); ni 10, 20, 30… etc.</t>
        </r>
      </text>
    </comment>
    <comment ref="Y5" authorId="1" shapeId="0" xr:uid="{7264AC45-2CE1-47AE-A8FA-9E24E2F5A6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Auditoria de seguimento y recertificación. Se actualiza nombre acorde a autorización del Coordinador de Presupuesto en mensaje del "jueves 23/05/2024 2:58 p. m.".</t>
      </text>
    </comment>
    <comment ref="Y10" authorId="2" shapeId="0" xr:uid="{EB7DD74D-6FC0-46F0-9B10-D8760213E0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Auditoria de seguimento y recertificación. Se actualiza nombre acorde a autorización del Coordinador de Presupuesto en mensaje del "jueves 23/05/2024 2:58 p. m.".</t>
      </text>
    </comment>
    <comment ref="Y16" authorId="3" shapeId="0" xr:uid="{C986A588-ECA3-4774-BB67-1EA7E33D10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Auditoria de seguimento y recertificación. Se actualiza nombre acorde a autorización del Coordinador de Presupuesto en mensaje del "jueves 23/05/2024 2:58 p. m.".</t>
      </text>
    </comment>
    <comment ref="Y23" authorId="4" shapeId="0" xr:uid="{F9335CC7-A879-4491-B31C-6B5179D7C8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Auditoria de seguimento y recertificación. Se actualiza nombre acorde a autorización del Coordinador de Presupuesto en mensaje del "jueves 23/05/2024 2:58 p. m.".</t>
      </text>
    </comment>
    <comment ref="Y30" authorId="5" shapeId="0" xr:uid="{46051972-FB21-4EAC-A826-A2D172C975A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 Anterior: Licenciamiento Trading and Management System TMS
Se ajusta el nombre acorde a instrucción del Coordinador de Presupuesto vía Teams; se aclara que posteriormente se recibirá el Acta de la sesión No. 02 del Comité de Presupuesto.
</t>
      </text>
    </comment>
    <comment ref="Y48" authorId="6" shapeId="0" xr:uid="{8A990980-4742-43B4-8822-BDFACCC4BE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Estrategia de Acompañamiento a Familiares de presonas fallecidas (asesinadas) y desaparecidas. Se actualiza nombre acorde a autorización del Coordinador de Presupuesto en mensaje del "jueves 23/05/2024 2:58 p. m.".</t>
      </text>
    </comment>
    <comment ref="Y49" authorId="7" shapeId="0" xr:uid="{974C5653-5835-4D5A-A6F4-9BE77C8497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Estrategia de Sostenibiliad de los procesos productivos. Se actualiza nombre acorde a autorización del Coordinador de Presupuesto en mensaje del "jueves 23/05/2024 2:58 p. m.".</t>
      </text>
    </comment>
    <comment ref="Y118" authorId="8" shapeId="0" xr:uid="{416B37FF-FD17-4848-92A2-666A0A9809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Anterior: Servicios Públicos - Grupos Territoriales
Se ajusta el nombre acorde a instrucción del Coordinador de Presupuesto vía Teams; se aclara que posteriormente se recibirá el Acta de la sesión No. 02 del Comité de Presupuesto.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tc={56D58E28-49A4-4350-AB83-4BBE1C6F52D6}</author>
    <author>tc={2D3D4511-619E-4C13-8FA5-48C923DECEC5}</author>
    <author>tc={9BC0EC33-AB6D-4AF6-A16C-5F5B02F1973B}</author>
    <author>tc={4A1CFDDB-0FDC-4F61-9118-A2DA94C0EEC5}</author>
    <author>tc={3078E388-4527-406B-AE77-833CF7686346}</author>
    <author>tc={56D04524-7DD6-4A69-B50A-E80DB13B5376}</author>
    <author>tc={4302297A-3E6D-4FA5-BD2F-D67D5863FA10}</author>
    <author>tc={308D981D-5247-4A3F-B094-E44B2572C03F}</author>
    <author>tc={B5D7769E-9B05-4459-9239-976158A522B8}</author>
    <author>tc={2E688C08-0326-4852-8CFB-B5AAA1AC6633}</author>
    <author>tc={659294FF-5499-446B-8F58-D41CD341E88D}</author>
    <author>tc={811F5029-CFD4-4A6C-B789-26ED8C0304C8}</author>
    <author>tc={B629EED8-9D9E-4BC3-B355-5B4E1EC94CDB}</author>
  </authors>
  <commentList>
    <comment ref="Z3" authorId="0" shapeId="0" xr:uid="{56D58E28-49A4-4350-AB83-4BBE1C6F52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U12" authorId="1" shapeId="0" xr:uid="{2D3D4511-619E-4C13-8FA5-48C923DECE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22</t>
      </text>
    </comment>
    <comment ref="U16" authorId="2" shapeId="0" xr:uid="{9BC0EC33-AB6D-4AF6-A16C-5F5B02F197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22</t>
      </text>
    </comment>
    <comment ref="Z16" authorId="3" shapeId="0" xr:uid="{4A1CFDDB-0FDC-4F61-9118-A2DA94C0EE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Z19" authorId="4" shapeId="0" xr:uid="{3078E388-4527-406B-AE77-833CF76863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Z20" authorId="5" shapeId="0" xr:uid="{56D04524-7DD6-4A69-B50A-E80DB13B53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AB20" authorId="6" shapeId="0" xr:uid="{4302297A-3E6D-4FA5-BD2F-D67D5863FA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77</t>
      </text>
    </comment>
    <comment ref="Z21" authorId="7" shapeId="0" xr:uid="{308D981D-5247-4A3F-B094-E44B2572C0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Z22" authorId="8" shapeId="0" xr:uid="{B5D7769E-9B05-4459-9239-976158A522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Z24" authorId="9" shapeId="0" xr:uid="{2E688C08-0326-4852-8CFB-B5AAA1AC66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52</t>
      </text>
    </comment>
    <comment ref="AB25" authorId="10" shapeId="0" xr:uid="{659294FF-5499-446B-8F58-D41CD341E8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No. 77</t>
      </text>
    </comment>
    <comment ref="Y26" authorId="11" shapeId="0" xr:uid="{811F5029-CFD4-4A6C-B789-26ED8C0304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48</t>
      </text>
    </comment>
    <comment ref="Y27" authorId="12" shapeId="0" xr:uid="{B629EED8-9D9E-4BC3-B355-5B4E1EC94C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Ficha 48</t>
      </text>
    </comment>
  </commentList>
</comments>
</file>

<file path=xl/sharedStrings.xml><?xml version="1.0" encoding="utf-8"?>
<sst xmlns="http://schemas.openxmlformats.org/spreadsheetml/2006/main" count="4184" uniqueCount="608">
  <si>
    <t>SEGÚN DEP</t>
  </si>
  <si>
    <t>SEGÚN OF</t>
  </si>
  <si>
    <t>SEGÚN GRU</t>
  </si>
  <si>
    <t>SEGÚN FUENT</t>
  </si>
  <si>
    <t>SEGÚN ACT 
DEP - OFIC</t>
  </si>
  <si>
    <t>Cod def</t>
  </si>
  <si>
    <t>Codigo</t>
  </si>
  <si>
    <t>Fuente</t>
  </si>
  <si>
    <t>Concp</t>
  </si>
  <si>
    <t>Concepto</t>
  </si>
  <si>
    <t>RubroDec Liq</t>
  </si>
  <si>
    <t>RubroDec Liq-desc</t>
  </si>
  <si>
    <t>Desagreg Ord</t>
  </si>
  <si>
    <t>Desagr Ord Desc</t>
  </si>
  <si>
    <t>Max Desag</t>
  </si>
  <si>
    <t>Desc -Max Desag</t>
  </si>
  <si>
    <t>Desagregacion SIIF</t>
  </si>
  <si>
    <t>Máxima Desagre</t>
  </si>
  <si>
    <t>Descr</t>
  </si>
  <si>
    <t>NIVEL OBLIG</t>
  </si>
  <si>
    <t>DESC NIVL OBL</t>
  </si>
  <si>
    <t>DEPENDENCIA</t>
  </si>
  <si>
    <t>Oficina</t>
  </si>
  <si>
    <t xml:space="preserve">GRUPO  </t>
  </si>
  <si>
    <t>ACTIVIDAD PRESUPUESTAL</t>
  </si>
  <si>
    <t>PRESUPUESTO 2024</t>
  </si>
  <si>
    <t>Traslados Enero</t>
  </si>
  <si>
    <t>Traslados Febrero</t>
  </si>
  <si>
    <t>Traslados Marzo</t>
  </si>
  <si>
    <t>Traslados Abril</t>
  </si>
  <si>
    <t>Traslados Mayo</t>
  </si>
  <si>
    <t>Traslados Junio</t>
  </si>
  <si>
    <t>Aplazamiento Dec. 766 20Jun2024</t>
  </si>
  <si>
    <t>Traslados Julio</t>
  </si>
  <si>
    <t>Traslados Agosto</t>
  </si>
  <si>
    <t>Traslados Septiembre</t>
  </si>
  <si>
    <t>Traslados Octubre</t>
  </si>
  <si>
    <t>Traslados Noviembre</t>
  </si>
  <si>
    <t>PRESUPUESTO ACTUAL</t>
  </si>
  <si>
    <t>*</t>
  </si>
  <si>
    <t>Recursos Restringidos</t>
  </si>
  <si>
    <t>Traslados en tramite</t>
  </si>
  <si>
    <t>Apropiacion actual</t>
  </si>
  <si>
    <t>**</t>
  </si>
  <si>
    <t>Cod</t>
  </si>
  <si>
    <t>Total trasl</t>
  </si>
  <si>
    <t>Aprop Final</t>
  </si>
  <si>
    <t>Datos control Disp</t>
  </si>
  <si>
    <t>validador</t>
  </si>
  <si>
    <t>F</t>
  </si>
  <si>
    <t>T</t>
  </si>
  <si>
    <t xml:space="preserve">3. TRANSFERENCIAS </t>
  </si>
  <si>
    <t>A-03-03-01-001</t>
  </si>
  <si>
    <t>FONDO DE PROGRAMAS ESPECIALES PARA LA PAZ: PROGRAMA DE REINTEGRACIÓN SOCIAL Y ECONÓMICA</t>
  </si>
  <si>
    <t>a. DIRECCIÓN GENERAL</t>
  </si>
  <si>
    <t>a. Dirección General</t>
  </si>
  <si>
    <t>Dirección General</t>
  </si>
  <si>
    <t>Honorarios Dirección General</t>
  </si>
  <si>
    <t>Acciones para el fortalecimiento de los entornos seguros, autocuidado y mitigación de los riesgos a la población objeto</t>
  </si>
  <si>
    <t>Apoyo Económico para traslado de PPR con riesgo extraordinario. El valor de cada desembolso es 2,5 SMLV</t>
  </si>
  <si>
    <t>G</t>
  </si>
  <si>
    <t>2. ADQUISICION DE BIENES Y SERVICIOS</t>
  </si>
  <si>
    <t>A-02-02</t>
  </si>
  <si>
    <t>ADQUISICIONES DIFERENTES DE ACTIVOS</t>
  </si>
  <si>
    <t>A-02-02-02</t>
  </si>
  <si>
    <t>ADQUISICIÓN DE SERVICIOS</t>
  </si>
  <si>
    <t>A-02-02-02-008</t>
  </si>
  <si>
    <t xml:space="preserve">SERVICIOS PRESTADOS A LAS EMPRESAS Y SERVICIOS DE PRODUCCIÓN </t>
  </si>
  <si>
    <t>A-02-02-02-008-003</t>
  </si>
  <si>
    <t>b  Grupo control Interno de Gestión</t>
  </si>
  <si>
    <t>Grupo control Interno de Gestión</t>
  </si>
  <si>
    <t>Preauditoria y auditoria de certificación</t>
  </si>
  <si>
    <t>c. Grupo de Corresponsabilidad</t>
  </si>
  <si>
    <t>Grupo de Corresponsabilidad</t>
  </si>
  <si>
    <t xml:space="preserve">Encuentros estratégicos con actores internacionales </t>
  </si>
  <si>
    <t>A-02-02-02-008-009</t>
  </si>
  <si>
    <t>d. Oficina Asesora de Comunicaciones</t>
  </si>
  <si>
    <t>Oficina Asesora de Comunicaciones</t>
  </si>
  <si>
    <t>Servicios de Imprenta</t>
  </si>
  <si>
    <t>Central de medios</t>
  </si>
  <si>
    <t>Monitoreo de medios</t>
  </si>
  <si>
    <t>Programa Institucional ARN en TV y Radio</t>
  </si>
  <si>
    <t>e. Oficina Asesora de Planeación</t>
  </si>
  <si>
    <t>Oficina Asesora de Planeación</t>
  </si>
  <si>
    <t>Licenciamiento Tracking and Management System TMS</t>
  </si>
  <si>
    <t>A-02-02-02-008-004</t>
  </si>
  <si>
    <t>f. Oficina Asesora Jurídica</t>
  </si>
  <si>
    <t>Oficina Asesora Jurídica</t>
  </si>
  <si>
    <t>Suscripción Actualización Normativa</t>
  </si>
  <si>
    <t>Publicación de Actos Administrativos</t>
  </si>
  <si>
    <t>Contingente Judicial</t>
  </si>
  <si>
    <t>b. DIR. PROGRAMATICA DE REINTEGRACION</t>
  </si>
  <si>
    <t>a. Dirección Programática</t>
  </si>
  <si>
    <t>Dirección Programática de Reintegración</t>
  </si>
  <si>
    <t>Acceso a los Beneficios de Inserción Económica</t>
  </si>
  <si>
    <t>Acciones comunitarias para el fortalecimiento del liderazgo y la participación de las mujeres y la población LGTBIQ+</t>
  </si>
  <si>
    <t>Acciones dirigidas al fortalecimiento de la empleabilidad y la inclusión laboral para la población objeto</t>
  </si>
  <si>
    <t>Acciones para el fortalecimiento de la reincorporación política</t>
  </si>
  <si>
    <t>Acciones para la Promoción del desarrollo integral, aprendizaje para la paz y prevención de vulnerabilidades de niños y niñas</t>
  </si>
  <si>
    <t>Apoyo a procesos de Educación superior de la población objeto</t>
  </si>
  <si>
    <t>Beneficios Económicos (Asignación Mensual)</t>
  </si>
  <si>
    <t>Desarrollo de acciones para el fortalecimiento de los entornos seguros, autocuidado y mitigación de los riesgos a la población objeto</t>
  </si>
  <si>
    <t>Desarrollo de Modelos Educativos Flexibles</t>
  </si>
  <si>
    <t>Desarrollo de procesos comunitarios orientados a la promocion de la reconciliacion y construcción de paz</t>
  </si>
  <si>
    <t>Desarrollo de procesos restaurativos y acompañamiento a  comparecientes de Fuerza Pública</t>
  </si>
  <si>
    <t>Desembolso mensual por asistencia a los beneficios de acompañamiento del proceso de Reintegración</t>
  </si>
  <si>
    <t>Desembolso mensual por asistencia al proceso de atención diferencial</t>
  </si>
  <si>
    <t>Desembolso para traslado de PPR con riesgo extraordinario. El valor de cada desembolso es 2,5 SMLV</t>
  </si>
  <si>
    <t>Estrategia diferencial para jóvenes</t>
  </si>
  <si>
    <t>Fortalecimiento de los sistemas de seguimiento y monitoreo</t>
  </si>
  <si>
    <t>Gestiones para el Aseguramiento de la población objeto acreditada por las autoridades competentes</t>
  </si>
  <si>
    <t>Honorarios DPR</t>
  </si>
  <si>
    <t>Implementación del Programa Especial de Armonización con enfoque étnico</t>
  </si>
  <si>
    <t>Procesos de formación para el fortalecimiento de capacidades psicosociales de la población objeto y  los colaboradores de la ARN</t>
  </si>
  <si>
    <t>Procesos de orientación vocacional y promoción del emprendimiento</t>
  </si>
  <si>
    <t>Procesos territoriales orientados al fortalecimiento de entornos protectores y libres de violencia</t>
  </si>
  <si>
    <t>Programa/Estrategia de Reunificación Familiar</t>
  </si>
  <si>
    <t>Suministro Económico de Alimentación</t>
  </si>
  <si>
    <t>I</t>
  </si>
  <si>
    <t>4. INVERSIÓN</t>
  </si>
  <si>
    <t>C-0211</t>
  </si>
  <si>
    <t>REINTEGRACION DE PERSONAS Y GRUPOS ALZADOS EN ARMAS DESDE EL SECTOR PRESIDENCIA</t>
  </si>
  <si>
    <t>C-0211-1000</t>
  </si>
  <si>
    <t>INTERSUBSECTORIAL GOBIERNO</t>
  </si>
  <si>
    <t>C-0211-1000-3-53107c-0211015-02</t>
  </si>
  <si>
    <t>SERVICIOS DE EDUCACIÓN INFORMAL EN DERECHOS HUMANOS,  ANÁLISIS Y GESTIÓN DEL RIESGO DE VICTIMIZACIÓN Y REINCIDENCIA</t>
  </si>
  <si>
    <t>A-02-02-02-008-003-09</t>
  </si>
  <si>
    <t>Prevención victimización y reincidencia de PPR en territorio. 
Servicios de educación informal en derechos humanos, análisis y gestión del riesgo de victimización y reincidencia</t>
  </si>
  <si>
    <t>C-0211-1000-3-53107c-0211017-03</t>
  </si>
  <si>
    <t>SERVICIO DE APOYO FINANCIERO A INICIATIVAS LOCALES DE PREVENCIÓN DE RIESGOS DE VICTIMIZACIÓN Y REINCIDENCIA</t>
  </si>
  <si>
    <t>Prevención victimización y reincidencia de PPR en territorio.
Servicio de apoyo financiero a iniciativas locales de prevención de riesgos de victimización y reincidencia</t>
  </si>
  <si>
    <t>C-0211-1000-3-53107c-0211018-02</t>
  </si>
  <si>
    <t>SERVICIOS DE DIVULGACIÓN SOBRE REINTEGRACIÓN/REINCORPORACIÓN, CONVIVENCIA Y RECONCILIACIÓN</t>
  </si>
  <si>
    <t xml:space="preserve">Prevención victimización y reincidencia de PPR en territorio.
Servicios de divulgación sobre Reintegración / Reincorporación, convivencia y reconciliación </t>
  </si>
  <si>
    <t>C-0211-1000-4-53107c-0211022-02</t>
  </si>
  <si>
    <t>SERVICIOS DE ACOMPAÑAMIENTO A LA POBLACIÓN BENEFICIARIA DE LA REINCORPORACIÓN</t>
  </si>
  <si>
    <t>Fortalecimiento Ex-integrantes de las FARC-EP NACIONAL.
Servicios de acompañamiento a la población beneficiaria de la Reincorporación</t>
  </si>
  <si>
    <t>A-02-02-02-007</t>
  </si>
  <si>
    <t>SERVICIOS FINANCIEROS Y SERVICIOS CONEXOS, SERVICIOS INMOBILIARIOS Y SERVICIOS DE LEASING</t>
  </si>
  <si>
    <t>A-02-02-02-007-001</t>
  </si>
  <si>
    <t>c. SECRETARIA GENERAL</t>
  </si>
  <si>
    <t>a. Secretaria General</t>
  </si>
  <si>
    <t>Secretaria General</t>
  </si>
  <si>
    <t>Recursos especiales en verificación de necesidades</t>
  </si>
  <si>
    <t>A-02-02-02-008-005</t>
  </si>
  <si>
    <t>Formalización empleo CNSC</t>
  </si>
  <si>
    <t>Antiguos ETCR - Acuerdo de Participación de Terceros</t>
  </si>
  <si>
    <t>Honorarios Secretaría General</t>
  </si>
  <si>
    <t>Recursos en verificación de necesidades</t>
  </si>
  <si>
    <t>A-02-02-01</t>
  </si>
  <si>
    <t>MATERIALES Y SUMINISTROS</t>
  </si>
  <si>
    <t>A-02-02-01-004</t>
  </si>
  <si>
    <t>PRODUCTOS METÁLICOS Y PAQUETES DE SOFTWARE</t>
  </si>
  <si>
    <t>A-02-02-01-004-005</t>
  </si>
  <si>
    <t>b .Subdirección Financiera</t>
  </si>
  <si>
    <t>Subdirección Financiera</t>
  </si>
  <si>
    <t>Adquisición de Firmas Digitales</t>
  </si>
  <si>
    <t>Comisiones Bancarias por Desembolsos PPR</t>
  </si>
  <si>
    <t>c. Subdirección Administrativa</t>
  </si>
  <si>
    <t>Subdirección Administrativa</t>
  </si>
  <si>
    <t>Control de Acceso</t>
  </si>
  <si>
    <t>Servicio de Vigilancia y Seguridad Privada</t>
  </si>
  <si>
    <t>Administradora de Riesgos Laborales ARL</t>
  </si>
  <si>
    <t>Operador Logístico</t>
  </si>
  <si>
    <t>GA</t>
  </si>
  <si>
    <t>A-02-01</t>
  </si>
  <si>
    <t>ADQUISICIÓN DE ACTIVOS NO FINANCIEROS</t>
  </si>
  <si>
    <t>A-02-01-01</t>
  </si>
  <si>
    <t>A-02-01-01-003</t>
  </si>
  <si>
    <t>ACTIVOS FIJOS NO CLASIFICADOS COMO MAQUINARIA Y EQUIPO</t>
  </si>
  <si>
    <t>A-02-01-01-003-008</t>
  </si>
  <si>
    <t>Grupo de Almacen e Inventarios</t>
  </si>
  <si>
    <t>Adquisición de Mobiliario</t>
  </si>
  <si>
    <t>Licenciamiento Software Control de Inventarios</t>
  </si>
  <si>
    <t>Suministro de Papeleria y Consumibles</t>
  </si>
  <si>
    <t>A-02-01-01-004</t>
  </si>
  <si>
    <t>MAQUINARIA Y EQUIPO</t>
  </si>
  <si>
    <t>A-02-01-01-004-003</t>
  </si>
  <si>
    <t>Grupo de Gestión Administrativa</t>
  </si>
  <si>
    <t>Adquisición de elementos requeridos para el funcionamiento - Compra de persianas</t>
  </si>
  <si>
    <t>Adquisición de elementos requeridos para el funcionamiento - Maq usos generales</t>
  </si>
  <si>
    <t>A-02-01-01-004-004</t>
  </si>
  <si>
    <t>Adquisición de elementos requeridos para el funcionamiento - Maq usos especiales</t>
  </si>
  <si>
    <t>A-02-01-01-006</t>
  </si>
  <si>
    <t>OTROS ACTIVOS FIJOS</t>
  </si>
  <si>
    <t>A-02-01-01-006-002</t>
  </si>
  <si>
    <t>Peritaje de vehículos</t>
  </si>
  <si>
    <t>A-02-02-01-003</t>
  </si>
  <si>
    <t>OTROS BIENES TRANSPORTABLES (EXCEPTO PRODUCTOS METÁLICOS, MAQUINARIA Y EQUIPO)</t>
  </si>
  <si>
    <t>A-02-02-01-003-003</t>
  </si>
  <si>
    <t>Caja Menor</t>
  </si>
  <si>
    <t>Caja Menor - Combustible / Aceite</t>
  </si>
  <si>
    <t>A-02-02-01-003-006</t>
  </si>
  <si>
    <t>Caja Menor - Diversos</t>
  </si>
  <si>
    <t>A-02-02-01-004-006</t>
  </si>
  <si>
    <t>Caja Menor - Productos Metalicos</t>
  </si>
  <si>
    <t>A-02-02-02-006</t>
  </si>
  <si>
    <t>SERVICIOS DE ALOJAMIENTO; SERVICIOS DE SUMINISTRO DE COMIDAS Y BEBIDAS; SERVICIOS DE TRANSPORTE; Y SERVICIOS DE DISTRIBUCIÓN DE ELECTRICIDAD, GAS Y AGUA</t>
  </si>
  <si>
    <t>A-02-02-02-006-006</t>
  </si>
  <si>
    <t>Caja Menor - Servicio de Seguridad con Vehículo Blindado / Seguidor</t>
  </si>
  <si>
    <t>A-02-02-02-006-005</t>
  </si>
  <si>
    <t>Caja Menor - Servicio de Transporte de Carga</t>
  </si>
  <si>
    <t>A-02-02-02-006-003</t>
  </si>
  <si>
    <t>Caja Menor - Alimentación / Hospedaje</t>
  </si>
  <si>
    <t>A-02-02-02-006-007</t>
  </si>
  <si>
    <t>Caja Menor - Peajes / Parqueadero</t>
  </si>
  <si>
    <t>A-02-02-02-005</t>
  </si>
  <si>
    <t>SERVICIOS DE LA CONSTRUCCIÓN</t>
  </si>
  <si>
    <t>A-02-02-02-005-004</t>
  </si>
  <si>
    <t>Caja Menor - Servicios de construcción</t>
  </si>
  <si>
    <t>A-02-02-02-006-009</t>
  </si>
  <si>
    <t>Caja Menor - Energia</t>
  </si>
  <si>
    <t>Caja Menor - Gas</t>
  </si>
  <si>
    <t>A-02-02-02-008-002</t>
  </si>
  <si>
    <t>Caja Menor - Gastos Judiciales</t>
  </si>
  <si>
    <t>A-02-02-02-008-004-01</t>
  </si>
  <si>
    <t>Caja Menor - Telefono, Fax y otros</t>
  </si>
  <si>
    <t>A-02-02-02-009</t>
  </si>
  <si>
    <t>SERVICIOS PARA LA COMUNIDAD, SOCIALES Y PERSONALES</t>
  </si>
  <si>
    <t>A-02-02-02-009-003</t>
  </si>
  <si>
    <t>Caja Menor - Exámenes médicos</t>
  </si>
  <si>
    <t>A-02-02-02-009-004</t>
  </si>
  <si>
    <t>Caja Menor - Acueducto</t>
  </si>
  <si>
    <t>A-02-02-02-010</t>
  </si>
  <si>
    <t>VIÁTICOS DE LOS FUNCIONARIOS EN COMISIÓN</t>
  </si>
  <si>
    <t>Caja Menor - Viaticos</t>
  </si>
  <si>
    <t>A-02-02-02-006-004</t>
  </si>
  <si>
    <t>Caja Menor - Transporte</t>
  </si>
  <si>
    <t>Caja Menor - Seguros de la Entidad</t>
  </si>
  <si>
    <t>A-02-02-02-008-008</t>
  </si>
  <si>
    <t>Caja Menor - Servicio de mantenimiento, reparación e Instalación (excepto Servicios de Construcción)</t>
  </si>
  <si>
    <t>Suministro de Combustible</t>
  </si>
  <si>
    <t>Mantenimiento Parque Automotor - Lubricantes</t>
  </si>
  <si>
    <t>Mantenimiento Parque Automotor - Llantas</t>
  </si>
  <si>
    <t>A-02-02-01-004-001</t>
  </si>
  <si>
    <t>Mantenimiento Parque Automotor - Repuestos</t>
  </si>
  <si>
    <t>A-02-02-01-004-002</t>
  </si>
  <si>
    <t>A-02-02-01-004-003</t>
  </si>
  <si>
    <t>A-02-02-02-008-007</t>
  </si>
  <si>
    <t>Mantenimiento Parque Automotor - Mantenimiento</t>
  </si>
  <si>
    <t>Adquisición de elementos requeridos para el funcionamiento</t>
  </si>
  <si>
    <t>A-02-02-01-003-005</t>
  </si>
  <si>
    <t>Adquisición de elementos requeridos para el funcionamiento - Recarga de Extintores</t>
  </si>
  <si>
    <t>Adquisición de elementos requeridos para el funcionamiento - Peliculas Solares</t>
  </si>
  <si>
    <t>Adquisición de elementos requeridos para el funcionamiento - Instalación</t>
  </si>
  <si>
    <t>Servicio de Vehículo</t>
  </si>
  <si>
    <t>Servicio de Vehículo - Operario</t>
  </si>
  <si>
    <t>Servicios Públicos - Energia</t>
  </si>
  <si>
    <t>Servicios Públicos - Acueducto</t>
  </si>
  <si>
    <t>Servicios Públicos</t>
  </si>
  <si>
    <t>Servicios Públicos - Telefonía Centro de Contacto</t>
  </si>
  <si>
    <t>A-02-02-02-007-002</t>
  </si>
  <si>
    <t>Arrendamiento de Inmuebles</t>
  </si>
  <si>
    <t>Aseo Cafetería y Mantenimiento</t>
  </si>
  <si>
    <t>Aseo Cafetería y Mantenimiento - Cafeteria</t>
  </si>
  <si>
    <t>Aseo Cafetería y Mantenimiento - Aseo</t>
  </si>
  <si>
    <t>Aseo Cafetería y Mantenimiento - Mantenimiento</t>
  </si>
  <si>
    <t>Elementos para el Plan de Gestión Ambiental</t>
  </si>
  <si>
    <t xml:space="preserve">Recolección Residuos Peligros </t>
  </si>
  <si>
    <t>Servicio para el plan de gestión ambiental</t>
  </si>
  <si>
    <t>Adecuaciones de las Sedes</t>
  </si>
  <si>
    <t>Adquisición Elementos de Ferreteria</t>
  </si>
  <si>
    <t>Aires Acondicionados</t>
  </si>
  <si>
    <t>Seguros de la Entidad</t>
  </si>
  <si>
    <t>Servicios de Transporte Nacional Especial</t>
  </si>
  <si>
    <t>TF</t>
  </si>
  <si>
    <t>8. GASTOS POR TRIBUTOS, MULTAS, SANCIONES E INTERESES DE MORA</t>
  </si>
  <si>
    <t>A-08-01</t>
  </si>
  <si>
    <t>IMPUESTOS</t>
  </si>
  <si>
    <t>A-08-01-02-001</t>
  </si>
  <si>
    <t>IMPUESTO PREDIAL Y SOBRETASA AMBIENTAL</t>
  </si>
  <si>
    <t>Impuesto Predial</t>
  </si>
  <si>
    <t>A-08-01-02-004</t>
  </si>
  <si>
    <t>IMPUESTO DE ALUMBRADO PÚBLICO</t>
  </si>
  <si>
    <t>Impuesto de Alumbrado Público</t>
  </si>
  <si>
    <t>A-08-01-02-006</t>
  </si>
  <si>
    <t>IMPUESTO SOBRE VEHÍCULOS AUTOMOTORES</t>
  </si>
  <si>
    <t>Impuestos y Multas</t>
  </si>
  <si>
    <t>Grupo de Gestión Documental</t>
  </si>
  <si>
    <t>Sistema de Gestión de Documentos Electrónicos de Archivo - SGDEA</t>
  </si>
  <si>
    <t>Arrendamiento de Inmuebles - Bodega Documental</t>
  </si>
  <si>
    <t xml:space="preserve">Compra Insumos Gestión Documental </t>
  </si>
  <si>
    <t>Servicios Postales de Correspondencia</t>
  </si>
  <si>
    <t>A-02-02-02-006-008</t>
  </si>
  <si>
    <t>d. Oficina de Tecnologías de la Información</t>
  </si>
  <si>
    <t>Oficina de Tecnologías de la Información</t>
  </si>
  <si>
    <t>Conectividad y Comunicaciones</t>
  </si>
  <si>
    <t>Dotación de Equipos</t>
  </si>
  <si>
    <t>Renovación y Adquisición de Licenciamiento</t>
  </si>
  <si>
    <t>Servicio Premier de Microsoft y Conexos</t>
  </si>
  <si>
    <t>Servicios Tecnológicos</t>
  </si>
  <si>
    <t xml:space="preserve">e. Grupo de Atención al Ciudadano </t>
  </si>
  <si>
    <t xml:space="preserve">Grupo de Atención al Ciudadano </t>
  </si>
  <si>
    <t>Administrar Servicio Centro de Contacto</t>
  </si>
  <si>
    <t>A-02-02-01-002</t>
  </si>
  <si>
    <t>PRODUCTOS ALIMENTICIOS, BEBIDAS Y TABACO; TEXTILES, PRENDAS DE VESTIR Y PRODUCTOS DE CUERO</t>
  </si>
  <si>
    <t>A-02-02-01-002-007</t>
  </si>
  <si>
    <t>f. Talento Humano</t>
  </si>
  <si>
    <t>Talento Humano</t>
  </si>
  <si>
    <t>Elementos de SST, emergencias y ergonómicos</t>
  </si>
  <si>
    <t>A-02-02-01-002-008</t>
  </si>
  <si>
    <t>A-02-02-01-003-008</t>
  </si>
  <si>
    <t>Dotación de Personal</t>
  </si>
  <si>
    <t>A-02-02-01-004-008</t>
  </si>
  <si>
    <t>Apoyo Monturas</t>
  </si>
  <si>
    <t>Adquisición de tiquetes</t>
  </si>
  <si>
    <t>Comisiones y Gastos de Viaje - Gastos de Transporte</t>
  </si>
  <si>
    <t>Comisiones y Gastos de Viaje - Transporte de carga</t>
  </si>
  <si>
    <t>Comisiones y Gastos de Viaje - Viaticos</t>
  </si>
  <si>
    <t>Comisiones y Gastos de Viaje - Empleados - Contratistas</t>
  </si>
  <si>
    <t>Teletrabajo - Energia</t>
  </si>
  <si>
    <t>Teletrabajo - Internet</t>
  </si>
  <si>
    <t>Batería de Riesgo Psicosocial</t>
  </si>
  <si>
    <t>Bienestar Enfocado al Clima, Cultura y Gestión del Cambio</t>
  </si>
  <si>
    <t>Implementación Sello Equipares</t>
  </si>
  <si>
    <t>Software Gestión Talento Humano</t>
  </si>
  <si>
    <t>Pruebas Psicotécnicas</t>
  </si>
  <si>
    <t>Pago Comisión Nacional del Servicio Civil</t>
  </si>
  <si>
    <t>A-02-02-02-009-002</t>
  </si>
  <si>
    <t>Capacitación, Cursos y Seminarios</t>
  </si>
  <si>
    <t>Incentivos Educación Formal</t>
  </si>
  <si>
    <t>Exámenes Médicos Ocupacionales, Actividades Semana de la Salud y Vacunación</t>
  </si>
  <si>
    <t>A-02-02-02-009-006</t>
  </si>
  <si>
    <t>Actividades de Selección, Salud Ocupacional, Bienestar y Capacitación</t>
  </si>
  <si>
    <t>Bienestar Social en Salud y Educación Física</t>
  </si>
  <si>
    <t>P</t>
  </si>
  <si>
    <t>1. GASTOS DE PERSONAL</t>
  </si>
  <si>
    <t>A-01-01-01</t>
  </si>
  <si>
    <t>SALARIO</t>
  </si>
  <si>
    <t xml:space="preserve">4. PROYECCION PLANTA DE PERSONAL </t>
  </si>
  <si>
    <t xml:space="preserve">Nómina Planta Funcionarios </t>
  </si>
  <si>
    <t>Nómina Planta Funcionarios ARN - Salario</t>
  </si>
  <si>
    <t>A-01-01-02</t>
  </si>
  <si>
    <t>CONTRIBUCIONES INHERENTES A LA NOMINA</t>
  </si>
  <si>
    <t>Nómina Planta Funcionarios ARN - Contribuciones inherentes a la nómina</t>
  </si>
  <si>
    <t>A-01-01-03</t>
  </si>
  <si>
    <t>REMUNERACIONES NO CONSTITUTIVAS DE FACTOR SALARIAL</t>
  </si>
  <si>
    <t>Nómina Planta Funcionarios ARN - Remuneraciones no constitutivas de factor salarial</t>
  </si>
  <si>
    <t>TP</t>
  </si>
  <si>
    <t>3. TRANSFERENCIAS PERSONAL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</si>
  <si>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</si>
  <si>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</si>
  <si>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</si>
  <si>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</si>
  <si>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</si>
  <si>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</si>
  <si>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A-03-04-02-12-001</t>
  </si>
  <si>
    <t>Incapacidades (no de pensiones)</t>
  </si>
  <si>
    <t>A-03-04-02-12-002</t>
  </si>
  <si>
    <t>Incapacidades, Licencias de Maternidad y Paternidad</t>
  </si>
  <si>
    <t>A-08-04</t>
  </si>
  <si>
    <t>CONTRIBUCIONES</t>
  </si>
  <si>
    <t>A-08-04-01</t>
  </si>
  <si>
    <t>CUOTA DE FISCALIZACIÓN Y AUDITAJE</t>
  </si>
  <si>
    <t>5. CUOTA AUDITAJE</t>
  </si>
  <si>
    <t>Tributo Tarifa Control Fiscal Contraloría General de la República</t>
  </si>
  <si>
    <t>6. CONCILIACIONES</t>
  </si>
  <si>
    <t>Conciliaciones</t>
  </si>
  <si>
    <t>Sentencias</t>
  </si>
  <si>
    <t>A-03-10-01-001</t>
  </si>
  <si>
    <t>SENTENCIAS</t>
  </si>
  <si>
    <t>A-08-05</t>
  </si>
  <si>
    <t>MULTAS, SANCIONES E INTERESES DE MORA</t>
  </si>
  <si>
    <t>A-08-05-01-003</t>
  </si>
  <si>
    <t>SANCIONES ADMINISTRATIVAS</t>
  </si>
  <si>
    <t>7. SANCIONES</t>
  </si>
  <si>
    <t>Sanciones Administrativas</t>
  </si>
  <si>
    <t xml:space="preserve">Validado </t>
  </si>
  <si>
    <t>(Todas)</t>
  </si>
  <si>
    <t>Etiquetas de fila</t>
  </si>
  <si>
    <t>Suma de PRESUPUESTO ACTUAL</t>
  </si>
  <si>
    <t>Suma de APROP</t>
  </si>
  <si>
    <t>DG</t>
  </si>
  <si>
    <t>A020202008004</t>
  </si>
  <si>
    <t>A020202008009</t>
  </si>
  <si>
    <t>A030301001</t>
  </si>
  <si>
    <t>DP</t>
  </si>
  <si>
    <t>C02111000353107C021101502</t>
  </si>
  <si>
    <t>Total general</t>
  </si>
  <si>
    <t>C02111000353107C021101703</t>
  </si>
  <si>
    <t>C02111000453107C021102202</t>
  </si>
  <si>
    <t>SG</t>
  </si>
  <si>
    <t>A020101003008</t>
  </si>
  <si>
    <t>A020101004004</t>
  </si>
  <si>
    <t>A010101001001</t>
  </si>
  <si>
    <t>A020201002008</t>
  </si>
  <si>
    <t>A010101001003</t>
  </si>
  <si>
    <t>A020201003003</t>
  </si>
  <si>
    <t>A010101001004</t>
  </si>
  <si>
    <t>A010101001005</t>
  </si>
  <si>
    <t>A020201003006</t>
  </si>
  <si>
    <t>A010101001006</t>
  </si>
  <si>
    <t>A020201003008</t>
  </si>
  <si>
    <t>A010101001007</t>
  </si>
  <si>
    <t>A020201004001</t>
  </si>
  <si>
    <t>A010101001008</t>
  </si>
  <si>
    <t>A020201004002</t>
  </si>
  <si>
    <t>A010101001009</t>
  </si>
  <si>
    <t>A020201004003</t>
  </si>
  <si>
    <t>A010101001010</t>
  </si>
  <si>
    <t>A010102001</t>
  </si>
  <si>
    <t>A010102002</t>
  </si>
  <si>
    <t>A010102003</t>
  </si>
  <si>
    <t>A020202006003</t>
  </si>
  <si>
    <t>A010102004</t>
  </si>
  <si>
    <t>A020202006004</t>
  </si>
  <si>
    <t>A010102005</t>
  </si>
  <si>
    <t>A020202006005</t>
  </si>
  <si>
    <t>A010102006</t>
  </si>
  <si>
    <t>A010102007</t>
  </si>
  <si>
    <t>A010103001001</t>
  </si>
  <si>
    <t>A020202006008</t>
  </si>
  <si>
    <t>A010103001002</t>
  </si>
  <si>
    <t>A020202006009</t>
  </si>
  <si>
    <t>A010103001003</t>
  </si>
  <si>
    <t>A020202007001</t>
  </si>
  <si>
    <t>A010103002</t>
  </si>
  <si>
    <t>A020202007002</t>
  </si>
  <si>
    <t>A010103013</t>
  </si>
  <si>
    <t>A020202008002</t>
  </si>
  <si>
    <t>A010103016</t>
  </si>
  <si>
    <t>A020202008003</t>
  </si>
  <si>
    <t>A010103030</t>
  </si>
  <si>
    <t>A030402012001</t>
  </si>
  <si>
    <t>A020202008005</t>
  </si>
  <si>
    <t>A030402012002</t>
  </si>
  <si>
    <t>A020202008007</t>
  </si>
  <si>
    <t>A020202009002</t>
  </si>
  <si>
    <t>A020202009003</t>
  </si>
  <si>
    <t>A020202009004</t>
  </si>
  <si>
    <t>A020202009006</t>
  </si>
  <si>
    <t>A020202010</t>
  </si>
  <si>
    <t>A080102001</t>
  </si>
  <si>
    <t>A080102006</t>
  </si>
  <si>
    <t>A080401</t>
  </si>
  <si>
    <t>PLANTA PERSONAL</t>
  </si>
  <si>
    <t>Suma de Real Traslados</t>
  </si>
  <si>
    <t>Para Hoja Gral</t>
  </si>
  <si>
    <t>Suma de PRESUPUESTO 2021</t>
  </si>
  <si>
    <t>Suma de Prestamos a Reincorporación</t>
  </si>
  <si>
    <t>Suma de Total trasl</t>
  </si>
  <si>
    <t>Suma de ADICION AL PPTO SEGÚN RES No 0294 del 8 Feb21</t>
  </si>
  <si>
    <t>Suma de ADICIÓN RECURSOS DONACIÓN RES No 237 APC</t>
  </si>
  <si>
    <t>a. Oficina Tecnologías Información</t>
  </si>
  <si>
    <t xml:space="preserve">b. Oficina Asesora de Comunicaciones </t>
  </si>
  <si>
    <t>c. Oficina Asesora de Planeación</t>
  </si>
  <si>
    <t>d. Grupo de Corresponsabilidad</t>
  </si>
  <si>
    <t>e. Oficina Asesora Jurídica</t>
  </si>
  <si>
    <t>b. Subdirección Financiera</t>
  </si>
  <si>
    <t>d. Talento Humano</t>
  </si>
  <si>
    <t>6. IMPUESTOS Y MULTAS</t>
  </si>
  <si>
    <t>7. CONCILIACIONES</t>
  </si>
  <si>
    <t>CDP 14224</t>
  </si>
  <si>
    <t>RUBRO</t>
  </si>
  <si>
    <t>TIPO</t>
  </si>
  <si>
    <t>CTA</t>
  </si>
  <si>
    <t>SUBC</t>
  </si>
  <si>
    <t>OBJG</t>
  </si>
  <si>
    <t>ORD</t>
  </si>
  <si>
    <t>SORD</t>
  </si>
  <si>
    <t>Aprop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</si>
  <si>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</si>
  <si>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</si>
  <si>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</si>
  <si>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</si>
  <si>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</si>
  <si>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</si>
  <si>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</si>
  <si>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</si>
  <si>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</si>
  <si>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</si>
  <si>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</si>
  <si>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</si>
  <si>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</si>
  <si>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</si>
  <si>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</si>
  <si>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</si>
  <si>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</si>
  <si>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</si>
  <si>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</si>
  <si>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</si>
  <si>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</si>
  <si>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</si>
  <si>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</si>
  <si>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</si>
  <si>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</si>
  <si>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</si>
  <si>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</si>
  <si>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</si>
  <si>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</si>
  <si>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</si>
  <si>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</si>
  <si>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</si>
  <si>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</si>
  <si>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</si>
  <si>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</si>
  <si>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</si>
  <si>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</si>
  <si>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</si>
  <si>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</si>
  <si>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</si>
  <si>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</si>
  <si>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</si>
  <si>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</si>
  <si>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</si>
  <si>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</si>
  <si>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</si>
  <si>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013</t>
  </si>
  <si>
    <t>ESTÍMULOS A LOS EMPLEADOS DEL ESTADO</t>
  </si>
  <si>
    <t>016</t>
  </si>
  <si>
    <t>PRIMA DE COORDINACIÓN</t>
  </si>
  <si>
    <t>030</t>
  </si>
  <si>
    <t>BONIFICACIÓN DE DIRECCIÓN</t>
  </si>
  <si>
    <t>04</t>
  </si>
  <si>
    <t>012</t>
  </si>
  <si>
    <t>INCAPACIDADES (NO DE PENSIONES)</t>
  </si>
  <si>
    <t>LICENCIAS DE MATERNIDAD Y PATERNIDAD (NO DE PENSIONES)</t>
  </si>
  <si>
    <t>Traslados Diciembre</t>
  </si>
  <si>
    <t>AGENCIA PARA LA REINCORPORACIÓN Y LA NORMALIZACIÓN - ARN</t>
  </si>
  <si>
    <t>PRESIDENCIA DE LA REPÚBLICA</t>
  </si>
  <si>
    <t>PRESUPUESTO DESAGREGADO POR ÁREAS VIGENCIA FISCAL 2024</t>
  </si>
  <si>
    <t>Dep</t>
  </si>
  <si>
    <t>Grupo</t>
  </si>
  <si>
    <t>Rubro</t>
  </si>
  <si>
    <t xml:space="preserve">Actividades </t>
  </si>
  <si>
    <t>Techos Presupuestales
Vigencias 2024</t>
  </si>
  <si>
    <t>Apropiación Actual
Vigencia Fiscal 2024</t>
  </si>
  <si>
    <t xml:space="preserve">     a. Dirección General </t>
  </si>
  <si>
    <t xml:space="preserve">     d.  Oficina Asesora de Comunicaciones</t>
  </si>
  <si>
    <t xml:space="preserve">     e.  Oficina Asesora de Planeación</t>
  </si>
  <si>
    <t xml:space="preserve">     f.  Oficina Asesora Jurídica</t>
  </si>
  <si>
    <t>b. DIRECCION PROGRAMATICA DE REINTEGRACION</t>
  </si>
  <si>
    <t>Estrategia de Acompañamiento a Familiares de presonas fallecidas (asesinadas) y desaparecidas</t>
  </si>
  <si>
    <t>Estrategia de Sostenibiliad de los procesos productivos</t>
  </si>
  <si>
    <t xml:space="preserve">     a. Secretaria General</t>
  </si>
  <si>
    <t xml:space="preserve">     b. Subdirección Financiera</t>
  </si>
  <si>
    <t xml:space="preserve">     c.  Subdirección Administrativa</t>
  </si>
  <si>
    <t>Grupo de Almacén e Inventarios</t>
  </si>
  <si>
    <t>Grupo de Gestion Administrativa</t>
  </si>
  <si>
    <t>Servicios Públicos - Grupos Territoriales</t>
  </si>
  <si>
    <t xml:space="preserve">    d. Oficina de Tecnologías de la Información</t>
  </si>
  <si>
    <t xml:space="preserve">    e. Grupo de Atención al Ciudadano </t>
  </si>
  <si>
    <t xml:space="preserve">    f.  Talento Humano</t>
  </si>
  <si>
    <t xml:space="preserve">     4. PROYECCION PLANTA DE PERSONAL </t>
  </si>
  <si>
    <t>TOTAL PRESUPUESTO VIGENCIA 2024</t>
  </si>
  <si>
    <t>JOHANNA CAROLINA VERGARA OSPINA</t>
  </si>
  <si>
    <t>Aprobó: Juan Carlos Herrán Vélez - Subdirector Financiero</t>
  </si>
  <si>
    <t>Revisó: Jorge David Alonso Bello - Coordinador Grupo Presupuesto</t>
  </si>
  <si>
    <t>31 de Enero de 2024</t>
  </si>
  <si>
    <t>Omitir</t>
  </si>
  <si>
    <t>Traslados enero</t>
  </si>
  <si>
    <t xml:space="preserve">     b. Grupo control Interno de Gestión</t>
  </si>
  <si>
    <t>Auditoria de seguimento y recertificación</t>
  </si>
  <si>
    <t xml:space="preserve">     c. Grupo de Corresponsabilidad</t>
  </si>
  <si>
    <t>Licenciamiento Trading and Management System TMS</t>
  </si>
  <si>
    <t>CONSOLIDADO PRESUPUESTO DESAGREGADO</t>
  </si>
  <si>
    <t>Descripción</t>
  </si>
  <si>
    <t>A-01</t>
  </si>
  <si>
    <t>Gastos de Personal</t>
  </si>
  <si>
    <t>A-02</t>
  </si>
  <si>
    <t>Adqu de Bienes y Serv</t>
  </si>
  <si>
    <t>A-03</t>
  </si>
  <si>
    <t>Transferencias</t>
  </si>
  <si>
    <t>Fondo de Programas Especiales para la Paz: Programa de Reincorporación Social y Economica</t>
  </si>
  <si>
    <t>Prestaciones para Cubrir Riesgos Sociales</t>
  </si>
  <si>
    <t>A-08</t>
  </si>
  <si>
    <t>Gastos por Tributos</t>
  </si>
  <si>
    <t>TOTAL FUNCIONAMIENTO</t>
  </si>
  <si>
    <t>C-02</t>
  </si>
  <si>
    <t>Inversión</t>
  </si>
  <si>
    <t>TOTAL ARN</t>
  </si>
  <si>
    <t>Elaboró: Claudia Milena Pérez Pintor - Contratista Grupo Presupuesto</t>
  </si>
  <si>
    <t>GENERAL</t>
  </si>
  <si>
    <t>Total a. DIRECCIÓN GENERAL</t>
  </si>
  <si>
    <t>Total b. DIR. PROGRAMATICA DE REINTEGRACION</t>
  </si>
  <si>
    <t>Total c. SECRETARIA GENERAL</t>
  </si>
  <si>
    <t>SERVICIOS PROFESIONALES, CIENTÍFICOS Y TÉCNICOS (EXCEPTO LOS SERVICIOS DE INVESTIGACION, URBANISMO, JURÍDICOS Y DE CONTABILIDAD)</t>
  </si>
  <si>
    <t>Equipo Humano Dirección General</t>
  </si>
  <si>
    <t>Equipo Humano Dirección Programática de Reintegración</t>
  </si>
  <si>
    <t>Beneficios económicos Fuerza Pública (90% SMMLV  Mensual)</t>
  </si>
  <si>
    <t>Fortalecimiento de capacidades psicosociales de las y los colaboradores de la ARN</t>
  </si>
  <si>
    <t>Estrategia de cuidado y autocuidado en salud de población priorizada en firmantes del acuerdo y sus grupos familiares</t>
  </si>
  <si>
    <t xml:space="preserve">Atención integral en salud </t>
  </si>
  <si>
    <t>Impulso a la estrategia de consolidación de los ETCR</t>
  </si>
  <si>
    <t>Fortaleciento organizativo y asociativo</t>
  </si>
  <si>
    <t>Estrategia de prevención y superación de la estigmatización</t>
  </si>
  <si>
    <t>SERVICIOS JURÍDICOS Y CONTABLES</t>
  </si>
  <si>
    <t>Equipo Humano Secretaria General</t>
  </si>
  <si>
    <t>SERVICIOS DE TELEFONÍA Y OTROS SERVICIOS DE TELECOMUNICACIONES</t>
  </si>
  <si>
    <t>Fumigación y lavado de tanques de agua</t>
  </si>
  <si>
    <t>Arrendamiento de Inmuebles - Bodega Mobiliario</t>
  </si>
  <si>
    <t>Desarrollo Sofware Ventanilla Virtual Trámites</t>
  </si>
  <si>
    <t xml:space="preserve">Asistencia técnica y sensibilización enfoque diferencial </t>
  </si>
  <si>
    <t>Herramienta medición de satisfacción</t>
  </si>
  <si>
    <t xml:space="preserve">Financiamiento de área protegida a Nivel Nacional </t>
  </si>
  <si>
    <t>Licenciamiento para desarrollo de cursos virtuales</t>
  </si>
  <si>
    <t>PRESUPUESTO 2025</t>
  </si>
  <si>
    <t>TOTAL PRESUPUESTO 2025</t>
  </si>
  <si>
    <t>Aprobó: Deyanira Olivera Villanueva - Subdirector Financiero</t>
  </si>
  <si>
    <t>Revisó: Deyanira Olivera Villanueva - Coordinadora Grupo Presupuesto</t>
  </si>
  <si>
    <t xml:space="preserve">   *  Techos Presupuestales aprobados en Comité Directivo del 28 de Diciembre de 2024</t>
  </si>
  <si>
    <t>TOTAL PRESUPUESTO VIGENCIA 2025</t>
  </si>
  <si>
    <t>Suma de PRESUPUESTO 2025</t>
  </si>
  <si>
    <t>Techos Presupuestales
Vigencias 2025</t>
  </si>
  <si>
    <t>Apropiación Actual
Vigencia Fiscal 2025</t>
  </si>
  <si>
    <t>2 de Enero de 2025</t>
  </si>
  <si>
    <t>PRESUPUESTO DESAGREGADO POR ÁREAS VIGENCIA FISCAL 2025</t>
  </si>
  <si>
    <t>03:20:00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</si>
</sst>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0_-;\-* #,##0.00_-;_-* &quot;-&quot;_-;_-@_-"/>
    <numFmt numFmtId="166" formatCode="0.000"/>
    <numFmt numFmtId="167" formatCode="_-* #,##0_-;\-* #,##0_-;_-* &quot;-&quot;??_-;_-@_-"/>
    <numFmt numFmtId="168" formatCode="[$-F400]h:mm:ss\ AM/PM"/>
    <numFmt numFmtId="169" formatCode="_(* #,##0_);_(* \(#,##0\);_(* &quot;-&quot;??_);_(@_)"/>
    <numFmt numFmtId="170" formatCode="#,##0.00_ ;\-#,##0.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4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3399"/>
      <name val="Calibri"/>
      <family val="2"/>
      <scheme val="minor"/>
    </font>
    <font>
      <b/>
      <sz val="14"/>
      <color theme="0"/>
      <name val="Calibri"/>
      <family val="2"/>
    </font>
    <font>
      <sz val="11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9"/>
      <color theme="0" tint="-0.1499984740745262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206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6D6F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79998168889431442"/>
        <bgColor theme="0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0" tint="-0.499984740745262"/>
      </top>
      <bottom style="hair">
        <color auto="1"/>
      </bottom>
      <diagonal/>
    </border>
    <border>
      <left style="hair">
        <color auto="1"/>
      </left>
      <right style="medium">
        <color theme="0" tint="-0.499984740745262"/>
      </right>
      <top style="medium">
        <color theme="0" tint="-0.499984740745262"/>
      </top>
      <bottom style="hair">
        <color auto="1"/>
      </bottom>
      <diagonal/>
    </border>
    <border>
      <left style="medium">
        <color theme="0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0" tint="-0.499984740745262"/>
      </right>
      <top style="hair">
        <color auto="1"/>
      </top>
      <bottom style="hair">
        <color auto="1"/>
      </bottom>
      <diagonal/>
    </border>
    <border>
      <left style="medium">
        <color theme="0" tint="-0.499984740745262"/>
      </left>
      <right style="hair">
        <color auto="1"/>
      </right>
      <top style="hair">
        <color auto="1"/>
      </top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0" tint="-0.499984740745262"/>
      </bottom>
      <diagonal/>
    </border>
    <border>
      <left style="hair">
        <color auto="1"/>
      </left>
      <right style="medium">
        <color theme="0" tint="-0.499984740745262"/>
      </right>
      <top style="hair">
        <color auto="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/>
      <top style="hair">
        <color theme="1" tint="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medium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0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wrapText="1"/>
    </xf>
    <xf numFmtId="43" fontId="3" fillId="6" borderId="0" xfId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41" fontId="0" fillId="0" borderId="0" xfId="2" applyFont="1"/>
    <xf numFmtId="0" fontId="10" fillId="0" borderId="0" xfId="0" applyFont="1"/>
    <xf numFmtId="14" fontId="10" fillId="0" borderId="0" xfId="2" applyNumberFormat="1" applyFont="1"/>
    <xf numFmtId="165" fontId="0" fillId="0" borderId="0" xfId="2" applyNumberFormat="1" applyFon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0" fontId="12" fillId="9" borderId="0" xfId="0" applyFont="1" applyFill="1" applyAlignment="1">
      <alignment horizontal="left" indent="1"/>
    </xf>
    <xf numFmtId="4" fontId="12" fillId="9" borderId="0" xfId="0" applyNumberFormat="1" applyFont="1" applyFill="1"/>
    <xf numFmtId="167" fontId="12" fillId="0" borderId="0" xfId="1" applyNumberFormat="1" applyFont="1" applyFill="1" applyBorder="1"/>
    <xf numFmtId="167" fontId="0" fillId="0" borderId="0" xfId="0" applyNumberFormat="1"/>
    <xf numFmtId="0" fontId="12" fillId="3" borderId="0" xfId="0" applyFont="1" applyFill="1" applyAlignment="1">
      <alignment horizontal="left" indent="1"/>
    </xf>
    <xf numFmtId="4" fontId="12" fillId="3" borderId="0" xfId="0" applyNumberFormat="1" applyFont="1" applyFill="1"/>
    <xf numFmtId="0" fontId="12" fillId="7" borderId="0" xfId="0" applyFont="1" applyFill="1" applyAlignment="1">
      <alignment horizontal="left" indent="1"/>
    </xf>
    <xf numFmtId="4" fontId="12" fillId="7" borderId="0" xfId="0" applyNumberFormat="1" applyFont="1" applyFill="1"/>
    <xf numFmtId="0" fontId="12" fillId="0" borderId="0" xfId="0" applyFont="1"/>
    <xf numFmtId="0" fontId="11" fillId="0" borderId="0" xfId="0" applyFont="1" applyAlignment="1">
      <alignment horizontal="left"/>
    </xf>
    <xf numFmtId="165" fontId="11" fillId="0" borderId="0" xfId="2" applyNumberFormat="1" applyFont="1" applyFill="1" applyBorder="1"/>
    <xf numFmtId="165" fontId="0" fillId="0" borderId="0" xfId="2" applyNumberFormat="1" applyFont="1" applyFill="1"/>
    <xf numFmtId="165" fontId="0" fillId="0" borderId="0" xfId="0" applyNumberFormat="1"/>
    <xf numFmtId="0" fontId="9" fillId="10" borderId="0" xfId="0" applyFont="1" applyFill="1"/>
    <xf numFmtId="43" fontId="9" fillId="10" borderId="0" xfId="1" applyFont="1" applyFill="1"/>
    <xf numFmtId="3" fontId="0" fillId="0" borderId="0" xfId="0" applyNumberFormat="1"/>
    <xf numFmtId="0" fontId="0" fillId="0" borderId="0" xfId="0" pivotButton="1"/>
    <xf numFmtId="165" fontId="0" fillId="0" borderId="0" xfId="2" pivotButton="1" applyNumberFormat="1" applyFont="1" applyFill="1"/>
    <xf numFmtId="0" fontId="0" fillId="0" borderId="0" xfId="0" pivotButton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16" fillId="0" borderId="0" xfId="0" applyNumberFormat="1" applyFont="1"/>
    <xf numFmtId="41" fontId="2" fillId="0" borderId="3" xfId="2" applyFont="1" applyBorder="1"/>
    <xf numFmtId="0" fontId="18" fillId="11" borderId="0" xfId="0" applyFont="1" applyFill="1" applyAlignment="1">
      <alignment vertical="center"/>
    </xf>
    <xf numFmtId="169" fontId="18" fillId="11" borderId="0" xfId="4" applyNumberFormat="1" applyFont="1" applyFill="1" applyAlignment="1">
      <alignment horizontal="left" vertical="center"/>
    </xf>
    <xf numFmtId="169" fontId="18" fillId="11" borderId="0" xfId="4" applyNumberFormat="1" applyFont="1" applyFill="1" applyAlignment="1">
      <alignment horizontal="left" vertical="center" wrapText="1"/>
    </xf>
    <xf numFmtId="167" fontId="18" fillId="11" borderId="0" xfId="1" applyNumberFormat="1" applyFont="1" applyFill="1" applyAlignment="1">
      <alignment vertical="center" wrapText="1"/>
    </xf>
    <xf numFmtId="0" fontId="0" fillId="0" borderId="0" xfId="0" applyAlignment="1">
      <alignment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12" borderId="7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vertical="center"/>
    </xf>
    <xf numFmtId="0" fontId="2" fillId="12" borderId="8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vertical="center" wrapText="1"/>
    </xf>
    <xf numFmtId="0" fontId="2" fillId="12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2" fillId="12" borderId="1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1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4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2" fillId="12" borderId="11" xfId="0" applyFont="1" applyFill="1" applyBorder="1" applyAlignment="1">
      <alignment vertical="center"/>
    </xf>
    <xf numFmtId="0" fontId="2" fillId="12" borderId="11" xfId="0" applyFont="1" applyFill="1" applyBorder="1" applyAlignment="1">
      <alignment horizontal="left" vertical="center"/>
    </xf>
    <xf numFmtId="0" fontId="2" fillId="12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0" fillId="12" borderId="12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2" borderId="16" xfId="0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2" fillId="4" borderId="0" xfId="0" applyFont="1" applyFill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41" fontId="2" fillId="0" borderId="0" xfId="2" applyFont="1" applyAlignment="1">
      <alignment horizontal="center" vertical="center"/>
    </xf>
    <xf numFmtId="43" fontId="2" fillId="0" borderId="3" xfId="1" applyFont="1" applyBorder="1"/>
    <xf numFmtId="0" fontId="2" fillId="0" borderId="0" xfId="0" applyFont="1"/>
    <xf numFmtId="43" fontId="6" fillId="0" borderId="0" xfId="0" applyNumberFormat="1" applyFont="1" applyAlignment="1">
      <alignment vertical="center"/>
    </xf>
    <xf numFmtId="41" fontId="0" fillId="0" borderId="0" xfId="2" applyFont="1" applyFill="1" applyAlignment="1">
      <alignment vertical="center"/>
    </xf>
    <xf numFmtId="43" fontId="23" fillId="4" borderId="1" xfId="1" applyFont="1" applyFill="1" applyBorder="1" applyAlignment="1">
      <alignment vertical="center"/>
    </xf>
    <xf numFmtId="43" fontId="23" fillId="0" borderId="0" xfId="0" applyNumberFormat="1" applyFont="1" applyAlignment="1">
      <alignment vertical="center"/>
    </xf>
    <xf numFmtId="164" fontId="23" fillId="4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5" fontId="2" fillId="0" borderId="3" xfId="2" applyNumberFormat="1" applyFont="1" applyBorder="1"/>
    <xf numFmtId="0" fontId="0" fillId="14" borderId="0" xfId="0" applyFill="1"/>
    <xf numFmtId="4" fontId="12" fillId="14" borderId="0" xfId="0" applyNumberFormat="1" applyFont="1" applyFill="1"/>
    <xf numFmtId="41" fontId="23" fillId="0" borderId="23" xfId="2" applyFont="1" applyFill="1" applyBorder="1" applyAlignment="1">
      <alignment horizontal="left" vertical="center" wrapText="1"/>
    </xf>
    <xf numFmtId="41" fontId="23" fillId="0" borderId="1" xfId="2" applyFont="1" applyFill="1" applyBorder="1" applyAlignment="1">
      <alignment horizontal="left" vertical="center" wrapText="1"/>
    </xf>
    <xf numFmtId="0" fontId="23" fillId="0" borderId="1" xfId="2" applyNumberFormat="1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164" fontId="24" fillId="15" borderId="30" xfId="1" applyNumberFormat="1" applyFont="1" applyFill="1" applyBorder="1" applyAlignment="1">
      <alignment horizontal="center" vertical="center" wrapText="1"/>
    </xf>
    <xf numFmtId="0" fontId="24" fillId="15" borderId="25" xfId="0" applyFont="1" applyFill="1" applyBorder="1" applyAlignment="1">
      <alignment horizontal="center" vertical="center" textRotation="90" wrapText="1"/>
    </xf>
    <xf numFmtId="164" fontId="24" fillId="15" borderId="24" xfId="1" applyNumberFormat="1" applyFont="1" applyFill="1" applyBorder="1" applyAlignment="1">
      <alignment horizontal="center" vertical="center" wrapText="1"/>
    </xf>
    <xf numFmtId="0" fontId="24" fillId="15" borderId="26" xfId="0" applyFont="1" applyFill="1" applyBorder="1" applyAlignment="1">
      <alignment horizontal="center" vertical="center" wrapText="1"/>
    </xf>
    <xf numFmtId="43" fontId="24" fillId="15" borderId="27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15" borderId="2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1" fontId="6" fillId="0" borderId="0" xfId="2" applyFont="1" applyFill="1" applyBorder="1" applyAlignment="1">
      <alignment wrapText="1"/>
    </xf>
    <xf numFmtId="43" fontId="6" fillId="0" borderId="0" xfId="1" applyFont="1" applyFill="1" applyBorder="1"/>
    <xf numFmtId="0" fontId="23" fillId="0" borderId="3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166" fontId="23" fillId="0" borderId="34" xfId="0" applyNumberFormat="1" applyFont="1" applyBorder="1" applyAlignment="1">
      <alignment horizontal="left" vertical="center" wrapText="1"/>
    </xf>
    <xf numFmtId="41" fontId="7" fillId="0" borderId="23" xfId="2" applyFont="1" applyFill="1" applyBorder="1" applyAlignment="1">
      <alignment horizontal="left" vertical="center" wrapText="1"/>
    </xf>
    <xf numFmtId="43" fontId="23" fillId="0" borderId="23" xfId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166" fontId="23" fillId="0" borderId="36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shrinkToFit="1"/>
    </xf>
    <xf numFmtId="41" fontId="7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23" fillId="0" borderId="1" xfId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167" fontId="24" fillId="15" borderId="27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3" fillId="0" borderId="0" xfId="0" applyFont="1"/>
    <xf numFmtId="43" fontId="23" fillId="0" borderId="37" xfId="1" applyFont="1" applyFill="1" applyBorder="1" applyAlignment="1">
      <alignment horizontal="left" vertical="center" wrapText="1"/>
    </xf>
    <xf numFmtId="43" fontId="3" fillId="0" borderId="3" xfId="1" applyFont="1" applyFill="1" applyBorder="1"/>
    <xf numFmtId="164" fontId="23" fillId="4" borderId="3" xfId="1" applyNumberFormat="1" applyFont="1" applyFill="1" applyBorder="1" applyAlignment="1">
      <alignment vertical="center"/>
    </xf>
    <xf numFmtId="44" fontId="0" fillId="0" borderId="0" xfId="5" applyFont="1"/>
    <xf numFmtId="164" fontId="24" fillId="15" borderId="39" xfId="1" applyNumberFormat="1" applyFont="1" applyFill="1" applyBorder="1" applyAlignment="1">
      <alignment horizontal="center" vertical="center" wrapText="1"/>
    </xf>
    <xf numFmtId="0" fontId="24" fillId="15" borderId="28" xfId="0" applyFont="1" applyFill="1" applyBorder="1" applyAlignment="1">
      <alignment horizontal="center" vertical="center" textRotation="90" wrapText="1"/>
    </xf>
    <xf numFmtId="164" fontId="24" fillId="15" borderId="28" xfId="1" applyNumberFormat="1" applyFont="1" applyFill="1" applyBorder="1" applyAlignment="1">
      <alignment horizontal="center" vertical="center" wrapText="1"/>
    </xf>
    <xf numFmtId="0" fontId="24" fillId="15" borderId="28" xfId="0" applyFont="1" applyFill="1" applyBorder="1" applyAlignment="1">
      <alignment horizontal="center" vertical="center" wrapText="1"/>
    </xf>
    <xf numFmtId="43" fontId="24" fillId="15" borderId="28" xfId="1" applyFont="1" applyFill="1" applyBorder="1" applyAlignment="1">
      <alignment horizontal="center" vertical="center" wrapText="1"/>
    </xf>
    <xf numFmtId="43" fontId="24" fillId="15" borderId="29" xfId="1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5" applyFont="1" applyBorder="1"/>
    <xf numFmtId="44" fontId="2" fillId="0" borderId="22" xfId="0" applyNumberFormat="1" applyFont="1" applyBorder="1"/>
    <xf numFmtId="0" fontId="2" fillId="15" borderId="6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1" fontId="7" fillId="16" borderId="1" xfId="2" applyFont="1" applyFill="1" applyBorder="1" applyAlignment="1">
      <alignment horizontal="left" vertical="center" wrapText="1"/>
    </xf>
    <xf numFmtId="0" fontId="7" fillId="16" borderId="1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horizontal="left" vertical="center" wrapText="1"/>
    </xf>
    <xf numFmtId="43" fontId="12" fillId="0" borderId="0" xfId="2" applyNumberFormat="1" applyFont="1" applyFill="1" applyBorder="1"/>
    <xf numFmtId="43" fontId="11" fillId="0" borderId="0" xfId="2" applyNumberFormat="1" applyFont="1" applyFill="1" applyBorder="1"/>
    <xf numFmtId="0" fontId="5" fillId="0" borderId="11" xfId="0" applyFont="1" applyBorder="1" applyAlignment="1">
      <alignment horizontal="left" vertical="center"/>
    </xf>
    <xf numFmtId="0" fontId="0" fillId="2" borderId="0" xfId="0" applyFill="1"/>
    <xf numFmtId="41" fontId="18" fillId="11" borderId="0" xfId="2" applyFont="1" applyFill="1" applyAlignment="1">
      <alignment vertical="center"/>
    </xf>
    <xf numFmtId="41" fontId="2" fillId="4" borderId="0" xfId="2" applyFont="1" applyFill="1" applyAlignment="1">
      <alignment horizontal="right" vertical="center"/>
    </xf>
    <xf numFmtId="41" fontId="0" fillId="0" borderId="0" xfId="0" applyNumberFormat="1" applyAlignment="1">
      <alignment vertical="center"/>
    </xf>
    <xf numFmtId="41" fontId="2" fillId="15" borderId="6" xfId="0" applyNumberFormat="1" applyFont="1" applyFill="1" applyBorder="1" applyAlignment="1">
      <alignment horizontal="center" vertical="center" wrapText="1"/>
    </xf>
    <xf numFmtId="41" fontId="2" fillId="15" borderId="6" xfId="2" applyFont="1" applyFill="1" applyBorder="1" applyAlignment="1">
      <alignment horizontal="center" vertical="center" wrapText="1"/>
    </xf>
    <xf numFmtId="41" fontId="2" fillId="12" borderId="8" xfId="2" applyFont="1" applyFill="1" applyBorder="1" applyAlignment="1">
      <alignment vertical="center"/>
    </xf>
    <xf numFmtId="41" fontId="0" fillId="0" borderId="11" xfId="2" applyFont="1" applyBorder="1" applyAlignment="1">
      <alignment vertical="center"/>
    </xf>
    <xf numFmtId="41" fontId="0" fillId="4" borderId="11" xfId="2" applyFont="1" applyFill="1" applyBorder="1" applyAlignment="1">
      <alignment vertical="center"/>
    </xf>
    <xf numFmtId="41" fontId="0" fillId="0" borderId="18" xfId="2" applyFont="1" applyBorder="1" applyAlignment="1">
      <alignment vertical="center"/>
    </xf>
    <xf numFmtId="41" fontId="2" fillId="15" borderId="21" xfId="3" applyNumberFormat="1" applyFont="1" applyFill="1" applyBorder="1" applyAlignment="1">
      <alignment vertical="center"/>
    </xf>
    <xf numFmtId="41" fontId="0" fillId="0" borderId="0" xfId="2" applyFont="1" applyBorder="1" applyAlignment="1">
      <alignment vertical="center"/>
    </xf>
    <xf numFmtId="41" fontId="2" fillId="13" borderId="0" xfId="3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41" fontId="0" fillId="0" borderId="40" xfId="2" applyFont="1" applyBorder="1" applyAlignment="1">
      <alignment vertical="center"/>
    </xf>
    <xf numFmtId="4" fontId="13" fillId="0" borderId="0" xfId="2" applyNumberFormat="1" applyFont="1"/>
    <xf numFmtId="4" fontId="14" fillId="0" borderId="0" xfId="2" applyNumberFormat="1" applyFont="1"/>
    <xf numFmtId="4" fontId="15" fillId="0" borderId="0" xfId="2" applyNumberFormat="1" applyFont="1"/>
    <xf numFmtId="4" fontId="5" fillId="0" borderId="0" xfId="2" applyNumberFormat="1" applyFont="1"/>
    <xf numFmtId="0" fontId="19" fillId="11" borderId="0" xfId="0" applyFont="1" applyFill="1" applyAlignment="1">
      <alignment horizontal="center" vertical="top"/>
    </xf>
    <xf numFmtId="0" fontId="5" fillId="0" borderId="0" xfId="0" applyFont="1" applyAlignment="1">
      <alignment vertical="center" wrapText="1"/>
    </xf>
    <xf numFmtId="165" fontId="2" fillId="12" borderId="8" xfId="2" applyNumberFormat="1" applyFont="1" applyFill="1" applyBorder="1" applyAlignment="1">
      <alignment vertical="center"/>
    </xf>
    <xf numFmtId="165" fontId="0" fillId="0" borderId="11" xfId="2" applyNumberFormat="1" applyFont="1" applyBorder="1" applyAlignment="1">
      <alignment vertical="center"/>
    </xf>
    <xf numFmtId="165" fontId="0" fillId="4" borderId="11" xfId="2" applyNumberFormat="1" applyFont="1" applyFill="1" applyBorder="1" applyAlignment="1">
      <alignment vertical="center"/>
    </xf>
    <xf numFmtId="165" fontId="2" fillId="12" borderId="11" xfId="2" applyNumberFormat="1" applyFont="1" applyFill="1" applyBorder="1" applyAlignment="1">
      <alignment vertical="center"/>
    </xf>
    <xf numFmtId="165" fontId="0" fillId="0" borderId="18" xfId="2" applyNumberFormat="1" applyFont="1" applyBorder="1" applyAlignment="1">
      <alignment vertical="center"/>
    </xf>
    <xf numFmtId="165" fontId="0" fillId="0" borderId="40" xfId="2" applyNumberFormat="1" applyFont="1" applyBorder="1" applyAlignment="1">
      <alignment vertical="center"/>
    </xf>
    <xf numFmtId="0" fontId="19" fillId="0" borderId="0" xfId="0" applyFont="1" applyAlignment="1">
      <alignment horizontal="center" vertical="top"/>
    </xf>
    <xf numFmtId="41" fontId="30" fillId="0" borderId="0" xfId="2" applyFont="1" applyFill="1" applyBorder="1" applyAlignment="1">
      <alignment horizontal="left" vertical="center" wrapText="1" readingOrder="1"/>
    </xf>
    <xf numFmtId="41" fontId="30" fillId="0" borderId="0" xfId="2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vertical="top" shrinkToFit="1"/>
    </xf>
    <xf numFmtId="0" fontId="33" fillId="11" borderId="0" xfId="0" applyFont="1" applyFill="1" applyAlignment="1">
      <alignment horizontal="center" vertical="top"/>
    </xf>
    <xf numFmtId="0" fontId="35" fillId="0" borderId="0" xfId="0" applyFont="1" applyAlignment="1">
      <alignment vertical="top" shrinkToFit="1"/>
    </xf>
    <xf numFmtId="0" fontId="36" fillId="11" borderId="0" xfId="0" applyFont="1" applyFill="1" applyAlignment="1">
      <alignment horizontal="center" vertical="top"/>
    </xf>
    <xf numFmtId="0" fontId="38" fillId="0" borderId="0" xfId="0" applyFont="1" applyAlignment="1">
      <alignment vertical="top"/>
    </xf>
    <xf numFmtId="0" fontId="2" fillId="15" borderId="41" xfId="0" applyFont="1" applyFill="1" applyBorder="1" applyAlignment="1">
      <alignment horizontal="center" vertical="center" wrapText="1"/>
    </xf>
    <xf numFmtId="43" fontId="2" fillId="15" borderId="44" xfId="1" applyFont="1" applyFill="1" applyBorder="1" applyAlignment="1">
      <alignment horizontal="center" vertical="center" wrapText="1"/>
    </xf>
    <xf numFmtId="41" fontId="31" fillId="11" borderId="1" xfId="2" applyFont="1" applyFill="1" applyBorder="1" applyAlignment="1">
      <alignment horizontal="left" vertical="center" wrapText="1" readingOrder="1"/>
    </xf>
    <xf numFmtId="165" fontId="31" fillId="11" borderId="1" xfId="2" applyNumberFormat="1" applyFont="1" applyFill="1" applyBorder="1" applyAlignment="1">
      <alignment horizontal="center" vertical="center" wrapText="1" readingOrder="1"/>
    </xf>
    <xf numFmtId="41" fontId="31" fillId="11" borderId="46" xfId="2" applyFont="1" applyFill="1" applyBorder="1" applyAlignment="1">
      <alignment horizontal="center" vertical="center" wrapText="1" readingOrder="1"/>
    </xf>
    <xf numFmtId="41" fontId="31" fillId="11" borderId="47" xfId="2" applyFont="1" applyFill="1" applyBorder="1" applyAlignment="1">
      <alignment horizontal="left" vertical="center" wrapText="1" readingOrder="1"/>
    </xf>
    <xf numFmtId="165" fontId="31" fillId="11" borderId="47" xfId="2" applyNumberFormat="1" applyFont="1" applyFill="1" applyBorder="1" applyAlignment="1">
      <alignment horizontal="center" vertical="center" wrapText="1" readingOrder="1"/>
    </xf>
    <xf numFmtId="165" fontId="31" fillId="11" borderId="48" xfId="2" applyNumberFormat="1" applyFont="1" applyFill="1" applyBorder="1" applyAlignment="1">
      <alignment horizontal="center" vertical="center" wrapText="1" readingOrder="1"/>
    </xf>
    <xf numFmtId="41" fontId="31" fillId="11" borderId="49" xfId="2" applyFont="1" applyFill="1" applyBorder="1" applyAlignment="1">
      <alignment horizontal="center" vertical="center" wrapText="1" readingOrder="1"/>
    </xf>
    <xf numFmtId="165" fontId="31" fillId="11" borderId="50" xfId="2" applyNumberFormat="1" applyFont="1" applyFill="1" applyBorder="1" applyAlignment="1">
      <alignment horizontal="center" vertical="center" wrapText="1" readingOrder="1"/>
    </xf>
    <xf numFmtId="165" fontId="34" fillId="17" borderId="1" xfId="2" applyNumberFormat="1" applyFont="1" applyFill="1" applyBorder="1" applyAlignment="1">
      <alignment horizontal="center" vertical="center" wrapText="1" readingOrder="1"/>
    </xf>
    <xf numFmtId="165" fontId="34" fillId="17" borderId="50" xfId="2" applyNumberFormat="1" applyFont="1" applyFill="1" applyBorder="1" applyAlignment="1">
      <alignment horizontal="center" vertical="center" wrapText="1" readingOrder="1"/>
    </xf>
    <xf numFmtId="41" fontId="37" fillId="18" borderId="49" xfId="2" applyFont="1" applyFill="1" applyBorder="1" applyAlignment="1">
      <alignment horizontal="center" vertical="center" wrapText="1" readingOrder="1"/>
    </xf>
    <xf numFmtId="41" fontId="37" fillId="18" borderId="1" xfId="2" applyFont="1" applyFill="1" applyBorder="1" applyAlignment="1">
      <alignment horizontal="left" vertical="center" wrapText="1" indent="2" readingOrder="1"/>
    </xf>
    <xf numFmtId="165" fontId="37" fillId="18" borderId="1" xfId="2" applyNumberFormat="1" applyFont="1" applyFill="1" applyBorder="1" applyAlignment="1">
      <alignment horizontal="center" vertical="center" wrapText="1" readingOrder="1"/>
    </xf>
    <xf numFmtId="165" fontId="37" fillId="18" borderId="50" xfId="2" applyNumberFormat="1" applyFont="1" applyFill="1" applyBorder="1" applyAlignment="1">
      <alignment horizontal="center" vertical="center" wrapText="1" readingOrder="1"/>
    </xf>
    <xf numFmtId="41" fontId="31" fillId="11" borderId="51" xfId="2" applyFont="1" applyFill="1" applyBorder="1" applyAlignment="1">
      <alignment horizontal="center" vertical="center" wrapText="1" readingOrder="1"/>
    </xf>
    <xf numFmtId="41" fontId="31" fillId="11" borderId="52" xfId="2" applyFont="1" applyFill="1" applyBorder="1" applyAlignment="1">
      <alignment horizontal="left" vertical="center" wrapText="1" readingOrder="1"/>
    </xf>
    <xf numFmtId="165" fontId="31" fillId="11" borderId="52" xfId="2" applyNumberFormat="1" applyFont="1" applyFill="1" applyBorder="1" applyAlignment="1">
      <alignment horizontal="center" vertical="center" wrapText="1" readingOrder="1"/>
    </xf>
    <xf numFmtId="165" fontId="31" fillId="11" borderId="53" xfId="2" applyNumberFormat="1" applyFont="1" applyFill="1" applyBorder="1" applyAlignment="1">
      <alignment horizontal="center" vertical="center" wrapText="1" readingOrder="1"/>
    </xf>
    <xf numFmtId="0" fontId="2" fillId="15" borderId="54" xfId="0" applyFont="1" applyFill="1" applyBorder="1" applyAlignment="1">
      <alignment horizontal="center" vertical="center" wrapText="1"/>
    </xf>
    <xf numFmtId="0" fontId="2" fillId="15" borderId="55" xfId="0" applyFont="1" applyFill="1" applyBorder="1" applyAlignment="1">
      <alignment horizontal="center" vertical="center" wrapText="1"/>
    </xf>
    <xf numFmtId="41" fontId="2" fillId="15" borderId="55" xfId="0" applyNumberFormat="1" applyFont="1" applyFill="1" applyBorder="1" applyAlignment="1">
      <alignment horizontal="center" vertical="center" wrapText="1"/>
    </xf>
    <xf numFmtId="41" fontId="2" fillId="15" borderId="55" xfId="2" applyFont="1" applyFill="1" applyBorder="1" applyAlignment="1">
      <alignment horizontal="center" vertical="center" wrapText="1"/>
    </xf>
    <xf numFmtId="41" fontId="2" fillId="15" borderId="56" xfId="2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left" vertical="center"/>
    </xf>
    <xf numFmtId="165" fontId="2" fillId="12" borderId="58" xfId="2" applyNumberFormat="1" applyFont="1" applyFill="1" applyBorder="1" applyAlignment="1">
      <alignment vertical="center"/>
    </xf>
    <xf numFmtId="0" fontId="2" fillId="12" borderId="59" xfId="0" applyFont="1" applyFill="1" applyBorder="1" applyAlignment="1">
      <alignment horizontal="left" vertical="center"/>
    </xf>
    <xf numFmtId="165" fontId="0" fillId="0" borderId="60" xfId="2" applyNumberFormat="1" applyFont="1" applyBorder="1" applyAlignment="1">
      <alignment vertical="center"/>
    </xf>
    <xf numFmtId="0" fontId="2" fillId="12" borderId="61" xfId="0" applyFont="1" applyFill="1" applyBorder="1" applyAlignment="1">
      <alignment vertical="center"/>
    </xf>
    <xf numFmtId="0" fontId="2" fillId="12" borderId="62" xfId="0" applyFont="1" applyFill="1" applyBorder="1" applyAlignment="1">
      <alignment vertical="center"/>
    </xf>
    <xf numFmtId="165" fontId="0" fillId="4" borderId="60" xfId="2" applyNumberFormat="1" applyFont="1" applyFill="1" applyBorder="1" applyAlignment="1">
      <alignment vertical="center"/>
    </xf>
    <xf numFmtId="0" fontId="2" fillId="12" borderId="63" xfId="0" applyFont="1" applyFill="1" applyBorder="1" applyAlignment="1">
      <alignment horizontal="left" vertical="center"/>
    </xf>
    <xf numFmtId="165" fontId="2" fillId="12" borderId="60" xfId="2" applyNumberFormat="1" applyFont="1" applyFill="1" applyBorder="1" applyAlignment="1">
      <alignment vertical="center"/>
    </xf>
    <xf numFmtId="0" fontId="2" fillId="12" borderId="61" xfId="0" applyFont="1" applyFill="1" applyBorder="1" applyAlignment="1">
      <alignment horizontal="left" vertical="center"/>
    </xf>
    <xf numFmtId="0" fontId="0" fillId="12" borderId="61" xfId="0" applyFill="1" applyBorder="1" applyAlignment="1">
      <alignment vertical="center"/>
    </xf>
    <xf numFmtId="0" fontId="0" fillId="12" borderId="62" xfId="0" applyFill="1" applyBorder="1" applyAlignment="1">
      <alignment vertical="center"/>
    </xf>
    <xf numFmtId="0" fontId="2" fillId="12" borderId="62" xfId="0" applyFont="1" applyFill="1" applyBorder="1" applyAlignment="1">
      <alignment horizontal="left" vertical="center"/>
    </xf>
    <xf numFmtId="0" fontId="0" fillId="12" borderId="64" xfId="0" applyFill="1" applyBorder="1" applyAlignment="1">
      <alignment vertical="center"/>
    </xf>
    <xf numFmtId="165" fontId="0" fillId="0" borderId="65" xfId="2" applyNumberFormat="1" applyFont="1" applyBorder="1" applyAlignment="1">
      <alignment vertical="center"/>
    </xf>
    <xf numFmtId="165" fontId="0" fillId="0" borderId="66" xfId="2" applyNumberFormat="1" applyFont="1" applyBorder="1" applyAlignment="1">
      <alignment vertical="center"/>
    </xf>
    <xf numFmtId="0" fontId="0" fillId="12" borderId="19" xfId="0" applyFill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0" fillId="0" borderId="68" xfId="0" applyBorder="1" applyAlignment="1">
      <alignment horizontal="left" vertical="center"/>
    </xf>
    <xf numFmtId="0" fontId="0" fillId="0" borderId="68" xfId="0" applyBorder="1" applyAlignment="1">
      <alignment horizontal="left" vertical="center" wrapText="1"/>
    </xf>
    <xf numFmtId="165" fontId="0" fillId="0" borderId="68" xfId="2" applyNumberFormat="1" applyFont="1" applyBorder="1" applyAlignment="1">
      <alignment vertical="center"/>
    </xf>
    <xf numFmtId="165" fontId="0" fillId="0" borderId="69" xfId="2" applyNumberFormat="1" applyFont="1" applyBorder="1" applyAlignment="1">
      <alignment vertical="center"/>
    </xf>
    <xf numFmtId="165" fontId="2" fillId="15" borderId="45" xfId="3" applyNumberFormat="1" applyFont="1" applyFill="1" applyBorder="1" applyAlignment="1">
      <alignment vertical="center"/>
    </xf>
    <xf numFmtId="43" fontId="39" fillId="0" borderId="0" xfId="1" applyFont="1" applyAlignment="1">
      <alignment horizontal="center" vertical="top"/>
    </xf>
    <xf numFmtId="0" fontId="40" fillId="0" borderId="1" xfId="0" applyFont="1" applyBorder="1" applyAlignment="1">
      <alignment horizontal="left" vertical="center" wrapText="1"/>
    </xf>
    <xf numFmtId="43" fontId="40" fillId="0" borderId="1" xfId="1" applyFont="1" applyFill="1" applyBorder="1" applyAlignment="1">
      <alignment horizontal="left" vertical="center" wrapText="1"/>
    </xf>
    <xf numFmtId="43" fontId="6" fillId="0" borderId="0" xfId="1" applyFont="1"/>
    <xf numFmtId="0" fontId="29" fillId="0" borderId="1" xfId="0" applyFont="1" applyBorder="1" applyAlignment="1">
      <alignment horizontal="left" vertical="center" wrapText="1"/>
    </xf>
    <xf numFmtId="43" fontId="29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3" fontId="5" fillId="0" borderId="0" xfId="1" applyFont="1"/>
    <xf numFmtId="43" fontId="8" fillId="0" borderId="3" xfId="1" applyFont="1" applyBorder="1"/>
    <xf numFmtId="43" fontId="6" fillId="0" borderId="0" xfId="0" applyNumberFormat="1" applyFont="1"/>
    <xf numFmtId="166" fontId="23" fillId="0" borderId="2" xfId="0" applyNumberFormat="1" applyFont="1" applyBorder="1" applyAlignment="1">
      <alignment horizontal="left" vertical="center" wrapText="1"/>
    </xf>
    <xf numFmtId="3" fontId="6" fillId="0" borderId="0" xfId="0" applyNumberFormat="1" applyFont="1"/>
    <xf numFmtId="43" fontId="12" fillId="0" borderId="0" xfId="0" applyNumberFormat="1" applyFont="1"/>
    <xf numFmtId="4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8" fontId="5" fillId="0" borderId="0" xfId="2" applyNumberFormat="1" applyFont="1"/>
    <xf numFmtId="165" fontId="5" fillId="0" borderId="0" xfId="2" applyNumberFormat="1" applyFont="1"/>
    <xf numFmtId="165" fontId="5" fillId="0" borderId="0" xfId="2" pivotButton="1" applyNumberFormat="1" applyFont="1"/>
    <xf numFmtId="165" fontId="5" fillId="0" borderId="0" xfId="2" applyNumberFormat="1" applyFont="1" applyFill="1" applyBorder="1"/>
    <xf numFmtId="165" fontId="5" fillId="0" borderId="0" xfId="2" applyNumberFormat="1" applyFont="1" applyFill="1"/>
    <xf numFmtId="165" fontId="5" fillId="0" borderId="0" xfId="2" pivotButton="1" applyNumberFormat="1" applyFont="1" applyFill="1"/>
    <xf numFmtId="165" fontId="5" fillId="0" borderId="0" xfId="2" pivotButton="1" applyNumberFormat="1" applyFont="1" applyAlignment="1">
      <alignment wrapText="1"/>
    </xf>
    <xf numFmtId="0" fontId="5" fillId="0" borderId="0" xfId="0" pivotButton="1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wrapText="1"/>
    </xf>
    <xf numFmtId="41" fontId="3" fillId="4" borderId="0" xfId="2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43" fontId="3" fillId="4" borderId="3" xfId="1" applyFont="1" applyFill="1" applyBorder="1"/>
    <xf numFmtId="0" fontId="3" fillId="4" borderId="0" xfId="0" applyFont="1" applyFill="1" applyAlignment="1">
      <alignment horizontal="center" vertical="center"/>
    </xf>
    <xf numFmtId="0" fontId="11" fillId="8" borderId="4" xfId="0" applyFont="1" applyFill="1" applyBorder="1"/>
    <xf numFmtId="167" fontId="11" fillId="8" borderId="4" xfId="0" applyNumberFormat="1" applyFont="1" applyFill="1" applyBorder="1"/>
    <xf numFmtId="0" fontId="11" fillId="0" borderId="4" xfId="0" applyFont="1" applyBorder="1" applyAlignment="1">
      <alignment horizontal="left"/>
    </xf>
    <xf numFmtId="43" fontId="11" fillId="0" borderId="4" xfId="0" applyNumberFormat="1" applyFont="1" applyBorder="1"/>
    <xf numFmtId="0" fontId="11" fillId="8" borderId="5" xfId="0" applyFont="1" applyFill="1" applyBorder="1" applyAlignment="1">
      <alignment horizontal="left"/>
    </xf>
    <xf numFmtId="43" fontId="11" fillId="8" borderId="5" xfId="0" applyNumberFormat="1" applyFont="1" applyFill="1" applyBorder="1"/>
    <xf numFmtId="44" fontId="3" fillId="0" borderId="0" xfId="5" applyFont="1"/>
    <xf numFmtId="43" fontId="41" fillId="0" borderId="0" xfId="1" applyFont="1"/>
    <xf numFmtId="43" fontId="42" fillId="0" borderId="0" xfId="1" applyFont="1"/>
    <xf numFmtId="166" fontId="23" fillId="0" borderId="32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wrapText="1"/>
    </xf>
    <xf numFmtId="43" fontId="23" fillId="0" borderId="1" xfId="1" applyFont="1" applyFill="1" applyBorder="1" applyAlignment="1">
      <alignment vertical="center"/>
    </xf>
    <xf numFmtId="164" fontId="23" fillId="0" borderId="1" xfId="1" applyNumberFormat="1" applyFont="1" applyFill="1" applyBorder="1" applyAlignment="1">
      <alignment vertical="center"/>
    </xf>
    <xf numFmtId="164" fontId="23" fillId="0" borderId="37" xfId="1" applyNumberFormat="1" applyFont="1" applyFill="1" applyBorder="1" applyAlignment="1">
      <alignment vertical="center"/>
    </xf>
    <xf numFmtId="43" fontId="23" fillId="4" borderId="1" xfId="1" applyFont="1" applyFill="1" applyBorder="1" applyAlignment="1">
      <alignment vertical="center" wrapText="1"/>
    </xf>
    <xf numFmtId="43" fontId="43" fillId="0" borderId="0" xfId="1" applyFont="1"/>
    <xf numFmtId="44" fontId="6" fillId="0" borderId="0" xfId="0" applyNumberFormat="1" applyFont="1"/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12" borderId="9" xfId="0" applyFont="1" applyFill="1" applyBorder="1" applyAlignment="1">
      <alignment horizontal="left" vertical="center" indent="2"/>
    </xf>
    <xf numFmtId="0" fontId="5" fillId="0" borderId="11" xfId="0" applyFont="1" applyBorder="1" applyAlignment="1">
      <alignment horizontal="left" vertical="center" wrapText="1"/>
    </xf>
    <xf numFmtId="0" fontId="2" fillId="0" borderId="73" xfId="0" applyFont="1" applyBorder="1" applyAlignment="1">
      <alignment vertical="center"/>
    </xf>
    <xf numFmtId="0" fontId="0" fillId="12" borderId="74" xfId="0" applyFill="1" applyBorder="1" applyAlignment="1">
      <alignment vertical="center"/>
    </xf>
    <xf numFmtId="0" fontId="17" fillId="11" borderId="0" xfId="0" applyFont="1" applyFill="1" applyAlignment="1">
      <alignment horizontal="center" vertical="center" wrapText="1"/>
    </xf>
    <xf numFmtId="169" fontId="18" fillId="11" borderId="0" xfId="4" applyNumberFormat="1" applyFont="1" applyFill="1" applyAlignment="1">
      <alignment horizontal="center" vertical="center"/>
    </xf>
    <xf numFmtId="0" fontId="19" fillId="11" borderId="0" xfId="0" applyFont="1" applyFill="1" applyAlignment="1">
      <alignment horizontal="center" vertical="top"/>
    </xf>
    <xf numFmtId="0" fontId="2" fillId="15" borderId="19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15" borderId="70" xfId="0" applyFont="1" applyFill="1" applyBorder="1" applyAlignment="1">
      <alignment horizontal="center" vertical="center"/>
    </xf>
    <xf numFmtId="0" fontId="2" fillId="15" borderId="71" xfId="0" applyFont="1" applyFill="1" applyBorder="1" applyAlignment="1">
      <alignment horizontal="center" vertical="center"/>
    </xf>
    <xf numFmtId="41" fontId="34" fillId="17" borderId="49" xfId="2" applyFont="1" applyFill="1" applyBorder="1" applyAlignment="1">
      <alignment horizontal="right" vertical="center" wrapText="1" readingOrder="1"/>
    </xf>
    <xf numFmtId="41" fontId="34" fillId="17" borderId="1" xfId="2" applyFont="1" applyFill="1" applyBorder="1" applyAlignment="1">
      <alignment horizontal="right" vertical="center" wrapText="1" readingOrder="1"/>
    </xf>
    <xf numFmtId="0" fontId="2" fillId="15" borderId="42" xfId="0" applyFont="1" applyFill="1" applyBorder="1" applyAlignment="1">
      <alignment horizontal="right" vertical="center" wrapText="1"/>
    </xf>
    <xf numFmtId="0" fontId="2" fillId="15" borderId="43" xfId="0" applyFont="1" applyFill="1" applyBorder="1" applyAlignment="1">
      <alignment horizontal="right" vertical="center" wrapText="1"/>
    </xf>
    <xf numFmtId="0" fontId="2" fillId="0" borderId="72" xfId="0" applyFont="1" applyBorder="1" applyAlignment="1">
      <alignment horizontal="center" vertical="center"/>
    </xf>
  </cellXfs>
  <cellStyles count="7">
    <cellStyle name="Millares" xfId="1" builtinId="3"/>
    <cellStyle name="Millares [0]" xfId="2" builtinId="6"/>
    <cellStyle name="Millares 3 2" xfId="4" xr:uid="{D0AA4955-7835-4813-A183-E8FBB0268455}"/>
    <cellStyle name="Moneda" xfId="5" builtinId="4"/>
    <cellStyle name="Moneda [0]" xfId="3" builtinId="7"/>
    <cellStyle name="Normal" xfId="0" builtinId="0"/>
    <cellStyle name="Normal 2 2" xfId="6" xr:uid="{90774239-59D2-4913-80F2-C6E094D62BF2}"/>
  </cellStyles>
  <dxfs count="1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70" formatCode="#,##0.00_ ;\-#,##0.00\ 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ill>
        <patternFill patternType="solid">
          <bgColor theme="4" tint="0.7999816888943144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wrapText="1"/>
    </dxf>
    <dxf>
      <alignment wrapText="1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2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numFmt numFmtId="4" formatCode="#,##0.00"/>
    </dxf>
    <dxf>
      <font>
        <color auto="1"/>
      </font>
    </dxf>
    <dxf>
      <font>
        <color auto="1"/>
      </font>
    </dxf>
    <dxf>
      <font>
        <b val="0"/>
      </font>
    </dxf>
    <dxf>
      <font>
        <color auto="1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35" formatCode="_-* #,##0.00_-;\-* #,##0.00_-;_-* &quot;-&quot;??_-;_-@_-"/>
    </dxf>
    <dxf>
      <fill>
        <patternFill patternType="solid">
          <bgColor theme="2"/>
        </patternFill>
      </fill>
    </dxf>
    <dxf>
      <numFmt numFmtId="165" formatCode="_-* #,##0.00_-;\-* #,##0.00_-;_-* &quot;-&quot;_-;_-@_-"/>
    </dxf>
    <dxf>
      <numFmt numFmtId="171" formatCode="_-* #,##0.0_-;\-* #,##0.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71" formatCode="_-* #,##0.0_-;\-* #,##0.0_-;_-* &quot;-&quot;_-;_-@_-"/>
    </dxf>
    <dxf>
      <numFmt numFmtId="33" formatCode="_-* #,##0_-;\-* #,##0_-;_-* &quot;-&quot;_-;_-@_-"/>
    </dxf>
    <dxf>
      <alignment wrapText="1"/>
    </dxf>
    <dxf>
      <alignment wrapText="1"/>
    </dxf>
    <dxf>
      <alignment wrapText="1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660033"/>
      <color rgb="FFCC00FF"/>
      <color rgb="FF009999"/>
      <color rgb="FF003399"/>
      <color rgb="FFFFCCFF"/>
      <color rgb="FF7A759B"/>
      <color rgb="FFCC0066"/>
      <color rgb="FF996633"/>
      <color rgb="FF99CC00"/>
      <color rgb="FFB67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pivotCacheDefinition" Target="pivotCache/pivotCacheDefinition2.xml"/><Relationship Id="rId50" Type="http://schemas.openxmlformats.org/officeDocument/2006/relationships/pivotCacheDefinition" Target="pivotCache/pivotCacheDefinition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pivotCacheDefinition" Target="pivotCache/pivotCacheDefinition3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pivotCacheDefinition" Target="pivotCache/pivotCacheDefinition1.xml"/><Relationship Id="rId59" Type="http://schemas.openxmlformats.org/officeDocument/2006/relationships/customXml" Target="../customXml/item4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pivotCacheDefinition" Target="pivotCache/pivotCacheDefinition4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702469</xdr:colOff>
      <xdr:row>1</xdr:row>
      <xdr:rowOff>35719</xdr:rowOff>
    </xdr:from>
    <xdr:to>
      <xdr:col>2</xdr:col>
      <xdr:colOff>1200830</xdr:colOff>
      <xdr:row>3</xdr:row>
      <xdr:rowOff>473869</xdr:rowOff>
    </xdr:to>
    <xdr:pic>
      <xdr:nvPicPr>
        <xdr:cNvPr id="3" name="Imagen 2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488C4143-2B1B-4453-8F75-3D5D61F7D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702469" y="261938"/>
          <a:ext cx="15699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83343</xdr:rowOff>
    </xdr:from>
    <xdr:to>
      <xdr:col>2</xdr:col>
      <xdr:colOff>1676190</xdr:colOff>
      <xdr:row>3</xdr:row>
      <xdr:rowOff>340438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0327AC-BC3C-4A66-8002-F06E4CCCE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311943"/>
          <a:ext cx="1676190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CVC\MSOFFICE\EXCEL\VI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OYECTO%20EL%20Roble%20Inf%20inicial%20Daniel%20y%20Dav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PIO%20Econ&#243;mica%20La%20Victoria%20Sinsib1_Febrero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PALMA%20INF%20FINAL%20DPTO%20FINCIERO%2004.2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_Ejecutivo_Proyecto_MIDAS_N.D.S.%204.000%20H&#225;s._acuerdo_lasflores_junio_2006_ESCENARI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ero%2017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ocp-my.sharepoint.com/FONDO%20COLOMBIA%20EN%20PAZ/FCP%20-%20Documentos/05%20Base_Datos/Juridica/PRECONTRACTUAL/BASE%20-%20SOLICITUDES%20DE%20CONTRATACI&#211;N%20-%20OPS_10_07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s%20de%20Transporte%20Caminos%20Veci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Cr&#233;dito%20Asogpados%20Ci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%20Agronegocios%20(Versi&#243;n%20Definitiva-Marzo%2028%202007)-PROPUESTA%20DE%20FFN%20E%20INFORME%20EJECU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Ralbornoz\CAPP\PROYECTOS%20CHEMONICS\PALM%20HDA%20LAS%20FLORES-%20ASOGPADOS\Costos%20Totales%20Proyect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23%20CEA\Documento%20Financiero\Juan%20Manuel\Link%20ProyeccionesAgricultorCEA%20VERSION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%20-%20Award%20Budget%20FEDECACAO%2002.25.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sayo%2030%2005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Documents\Reincorporaci&#243;n\Proyectos%20Productivos\BD%20Proyectos%20Productivos%20ETCR%20actualizado%20a%209%20de%20marzo%20DEFINITIV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tillaPagosProducc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%20a%2023%20y%2025%20y%2027_N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OGPADOS%20-%20JUNE%201%20-%204000%20HECTARE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23%20CEA\Documento%20Financiero\Juan%20Manuel\Link%20ProyeccionesAgricultorCEA%20VERSION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ropietario\Mis%20documentos\JUAN%20CARLOS\CAPP%20DOCUMENTS\ASOGPADOS\PROJECT%20PALM%20OIL%20ASOGPA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ar%20Bases%20ASOGPA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23%20CEA\Definitiva\Link%20ProyeccionesAgricultorCEA%20VERSION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navarrete\AppData\Local\Microsoft\Windows\INetCache\Content.Outlook\SWL2NQW3\Ficha%20Iniciativas%20Productivas%20Individuales%20GTPA-0907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os%20Municipales\10%20Base%20captura%20beneficiario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ic.%20Por%20Contrato%20(Modelo%20Economico%20Fin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048%20-%20October%2008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4-JULY%20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S%20DE%20%20PEPIN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Link%20ProyeccionesAgricultorCEA%20Mod%2008-01-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edro\Configuraci&#243;n%20local\Temp\PROYECTO%20CE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B&#218;-ASOGPADOS\proyecto%20asogpados-capp%2023%20de%20marzo%202004\Costos%20Totales%20Proyec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12%20Agrofrut\Documento%20Financiero\Modelo%20Agrofrut%20seg&#250;n%20datos%20Finales%20Visita%20Medell&#237;n%20Sepr%2018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AppData\Local\Microsoft\Windows\INetCache\Content.Outlook\JGXPAUI0\Copia%20de%20Base%20Proyectos%20Productivos%20ETCR%20el%20Bordo-TAHITI-ABRIL%20(00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%20TOMATE%20CHO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AN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INDICE"/>
      <sheetName val="Otros Costos"/>
      <sheetName val="Usos Fuentes"/>
      <sheetName val="PL"/>
      <sheetName val="flujo de Fondos"/>
      <sheetName val="Prestamo"/>
      <sheetName val="Donacion"/>
      <sheetName val="Donacion (2)"/>
      <sheetName val="Plan de Siembras"/>
      <sheetName val="PLDetallado"/>
      <sheetName val="Costos por Hectarea"/>
      <sheetName val="DATOS BÁSICOS"/>
      <sheetName val="EVALUACIÓN FINANCIERA"/>
      <sheetName val="EVALUACIÓN ECONÓMICA"/>
      <sheetName val="INDICADORES"/>
      <sheetName val="CONCLUSIONES"/>
      <sheetName val="INFORME EJECU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AG18">
            <v>0</v>
          </cell>
          <cell r="AH18">
            <v>0</v>
          </cell>
        </row>
        <row r="19">
          <cell r="AC19">
            <v>14572087200.000002</v>
          </cell>
          <cell r="AD19">
            <v>17373048000.000004</v>
          </cell>
          <cell r="AE19">
            <v>17373048000.000004</v>
          </cell>
          <cell r="AF19">
            <v>17373048000.000004</v>
          </cell>
          <cell r="AG19">
            <v>68003073600.000008</v>
          </cell>
          <cell r="AH19">
            <v>19701549873.862091</v>
          </cell>
        </row>
        <row r="20">
          <cell r="AG20">
            <v>68003073600.000008</v>
          </cell>
          <cell r="AH20">
            <v>19701549873.862091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459999540</v>
          </cell>
          <cell r="AH28">
            <v>411138732.48795795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1973240000</v>
          </cell>
          <cell r="AH29">
            <v>1871749352.4632311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280000000</v>
          </cell>
          <cell r="AH30">
            <v>266507734.55474624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1201662962</v>
          </cell>
          <cell r="AH31">
            <v>1107995727.7660637</v>
          </cell>
        </row>
        <row r="32">
          <cell r="AG32">
            <v>3914902502</v>
          </cell>
          <cell r="AH32">
            <v>3657391547.2719994</v>
          </cell>
        </row>
        <row r="35">
          <cell r="AG35">
            <v>16731537200</v>
          </cell>
          <cell r="AH35">
            <v>5305786411.8846016</v>
          </cell>
        </row>
        <row r="36">
          <cell r="AC36">
            <v>933332400</v>
          </cell>
          <cell r="AD36">
            <v>933332400</v>
          </cell>
          <cell r="AE36">
            <v>933332400</v>
          </cell>
          <cell r="AF36">
            <v>933332400</v>
          </cell>
          <cell r="AG36">
            <v>4106662560</v>
          </cell>
          <cell r="AH36">
            <v>1367459316.8343508</v>
          </cell>
        </row>
        <row r="37">
          <cell r="AC37">
            <v>224000000</v>
          </cell>
          <cell r="AD37">
            <v>224000000</v>
          </cell>
          <cell r="AE37">
            <v>224000000</v>
          </cell>
          <cell r="AF37">
            <v>224000000</v>
          </cell>
          <cell r="AG37">
            <v>985600000</v>
          </cell>
          <cell r="AH37">
            <v>328190564.23080844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C39">
            <v>2565580599.9999995</v>
          </cell>
          <cell r="AD39">
            <v>2818380599.9999995</v>
          </cell>
          <cell r="AE39">
            <v>2818380599.9999995</v>
          </cell>
          <cell r="AF39">
            <v>2818380599.9999995</v>
          </cell>
          <cell r="AG39">
            <v>11639274639.999998</v>
          </cell>
          <cell r="AH39">
            <v>3610136530.8194404</v>
          </cell>
        </row>
        <row r="40">
          <cell r="AG40">
            <v>471504227.30555558</v>
          </cell>
          <cell r="AH40">
            <v>290996940.68753874</v>
          </cell>
        </row>
        <row r="41"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174396227.30555555</v>
          </cell>
          <cell r="AH42">
            <v>171732754.16395545</v>
          </cell>
        </row>
        <row r="43">
          <cell r="AG43">
            <v>297108000</v>
          </cell>
          <cell r="AH43">
            <v>119264186.52358329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C45">
            <v>421242400</v>
          </cell>
          <cell r="AD45">
            <v>421242400</v>
          </cell>
          <cell r="AE45">
            <v>421242400</v>
          </cell>
          <cell r="AF45">
            <v>421242400</v>
          </cell>
          <cell r="AG45">
            <v>2080001440</v>
          </cell>
          <cell r="AH45">
            <v>822682768.22395504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11808000</v>
          </cell>
          <cell r="AH47">
            <v>11263991.857247368</v>
          </cell>
        </row>
        <row r="48">
          <cell r="AC48">
            <v>421242400</v>
          </cell>
          <cell r="AD48">
            <v>421242400</v>
          </cell>
          <cell r="AE48">
            <v>421242400</v>
          </cell>
          <cell r="AF48">
            <v>421242400</v>
          </cell>
          <cell r="AG48">
            <v>2068193440</v>
          </cell>
          <cell r="AH48">
            <v>811418776.36670756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G50">
            <v>19283042867.305553</v>
          </cell>
          <cell r="AH50">
            <v>6419466120.796093</v>
          </cell>
        </row>
        <row r="53">
          <cell r="AC53">
            <v>863602652.22726214</v>
          </cell>
          <cell r="AD53">
            <v>132861946.49650189</v>
          </cell>
          <cell r="AE53">
            <v>0</v>
          </cell>
          <cell r="AF53">
            <v>0</v>
          </cell>
          <cell r="AG53">
            <v>1747653474.0743642</v>
          </cell>
          <cell r="AH53">
            <v>1105686597.7632473</v>
          </cell>
        </row>
        <row r="54">
          <cell r="AC54">
            <v>1924752526.3210368</v>
          </cell>
          <cell r="AD54">
            <v>1399820019.1425724</v>
          </cell>
          <cell r="AE54">
            <v>0</v>
          </cell>
          <cell r="AF54">
            <v>0</v>
          </cell>
          <cell r="AG54">
            <v>3499550047.8564305</v>
          </cell>
          <cell r="AH54">
            <v>2124925862.331321</v>
          </cell>
        </row>
        <row r="55">
          <cell r="AC55">
            <v>95000000</v>
          </cell>
          <cell r="AD55">
            <v>38000000</v>
          </cell>
          <cell r="AE55">
            <v>0</v>
          </cell>
          <cell r="AF55">
            <v>0</v>
          </cell>
          <cell r="AG55">
            <v>370180473.30000001</v>
          </cell>
          <cell r="AH55">
            <v>279060416.2644617</v>
          </cell>
        </row>
        <row r="56">
          <cell r="AG56">
            <v>5617383995.2307949</v>
          </cell>
          <cell r="AH56">
            <v>2986301738.8111534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G61">
            <v>0</v>
          </cell>
          <cell r="AH61">
            <v>0</v>
          </cell>
        </row>
        <row r="63">
          <cell r="AG63">
            <v>28815329364.53635</v>
          </cell>
          <cell r="AH63">
            <v>13063159406.879246</v>
          </cell>
        </row>
        <row r="70">
          <cell r="AG70">
            <v>68397183700.60556</v>
          </cell>
          <cell r="AH70">
            <v>20083565665.813099</v>
          </cell>
        </row>
        <row r="72">
          <cell r="AG72">
            <v>19283042867.305553</v>
          </cell>
          <cell r="AH72">
            <v>6419466120.796093</v>
          </cell>
        </row>
        <row r="73">
          <cell r="AG73">
            <v>0</v>
          </cell>
          <cell r="AH73">
            <v>0</v>
          </cell>
        </row>
        <row r="74">
          <cell r="AG74">
            <v>0</v>
          </cell>
          <cell r="AH74">
            <v>0</v>
          </cell>
        </row>
        <row r="75">
          <cell r="AC75">
            <v>1110037246.1760707</v>
          </cell>
          <cell r="AD75">
            <v>1110037246.1760707</v>
          </cell>
          <cell r="AE75">
            <v>1110037246.1760707</v>
          </cell>
          <cell r="AF75">
            <v>1110037246.1760707</v>
          </cell>
          <cell r="AG75">
            <v>4884163883.1747122</v>
          </cell>
          <cell r="AH75">
            <v>1626356027.4095423</v>
          </cell>
        </row>
        <row r="76">
          <cell r="AG76">
            <v>24167206750.480267</v>
          </cell>
          <cell r="AH76">
            <v>8045822148.205636</v>
          </cell>
        </row>
        <row r="78">
          <cell r="AG78">
            <v>0</v>
          </cell>
          <cell r="AH78">
            <v>0</v>
          </cell>
        </row>
        <row r="80">
          <cell r="AG80">
            <v>3914902502</v>
          </cell>
          <cell r="AH80">
            <v>3657391547.2719994</v>
          </cell>
        </row>
        <row r="81">
          <cell r="AG81">
            <v>0</v>
          </cell>
          <cell r="AH81">
            <v>0</v>
          </cell>
        </row>
        <row r="82">
          <cell r="AC82">
            <v>-1110037246.1760707</v>
          </cell>
          <cell r="AD82">
            <v>-1110037246.1760707</v>
          </cell>
          <cell r="AE82">
            <v>-1110037246.1760707</v>
          </cell>
          <cell r="AF82">
            <v>-1110037246.1760707</v>
          </cell>
          <cell r="AG82">
            <v>-4884163883.1747122</v>
          </cell>
          <cell r="AH82">
            <v>-1626356027.4095423</v>
          </cell>
        </row>
        <row r="83">
          <cell r="AG83">
            <v>0</v>
          </cell>
          <cell r="AH83">
            <v>0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-88444419.611111104</v>
          </cell>
          <cell r="AH85">
            <v>-80488982.367480978</v>
          </cell>
        </row>
        <row r="86">
          <cell r="AG86">
            <v>-1057705800.7858231</v>
          </cell>
          <cell r="AH86">
            <v>1957786395.5984454</v>
          </cell>
        </row>
        <row r="88">
          <cell r="AG88">
            <v>0</v>
          </cell>
          <cell r="AH88">
            <v>0</v>
          </cell>
        </row>
        <row r="90">
          <cell r="AG90">
            <v>23109500949.694443</v>
          </cell>
          <cell r="AH90">
            <v>10003608543.804081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G92">
            <v>45287682750.911118</v>
          </cell>
          <cell r="AH92">
            <v>10079957122.009012</v>
          </cell>
        </row>
      </sheetData>
      <sheetData sheetId="15">
        <row r="22">
          <cell r="AG22">
            <v>0</v>
          </cell>
        </row>
        <row r="23">
          <cell r="AG23">
            <v>68003073600.000008</v>
          </cell>
        </row>
        <row r="24">
          <cell r="AG24">
            <v>68003073600.000008</v>
          </cell>
        </row>
        <row r="31">
          <cell r="AG31">
            <v>395599604.40000004</v>
          </cell>
        </row>
        <row r="32">
          <cell r="AG32">
            <v>1696986400</v>
          </cell>
        </row>
        <row r="33">
          <cell r="AG33">
            <v>240800000</v>
          </cell>
        </row>
        <row r="34">
          <cell r="AG34">
            <v>769064295.67999995</v>
          </cell>
        </row>
        <row r="35">
          <cell r="AG35">
            <v>3102450300.0799999</v>
          </cell>
        </row>
        <row r="38">
          <cell r="AG38">
            <v>11828481571.200005</v>
          </cell>
        </row>
        <row r="39">
          <cell r="AG39">
            <v>3531729801.6000013</v>
          </cell>
        </row>
        <row r="40">
          <cell r="AG40">
            <v>847616000</v>
          </cell>
        </row>
        <row r="41">
          <cell r="AG41">
            <v>0</v>
          </cell>
        </row>
        <row r="42">
          <cell r="AG42">
            <v>7449135769.6000023</v>
          </cell>
        </row>
        <row r="43">
          <cell r="AG43">
            <v>405493635.48277777</v>
          </cell>
        </row>
        <row r="44">
          <cell r="AG44">
            <v>0</v>
          </cell>
        </row>
        <row r="45">
          <cell r="AG45">
            <v>149980755.48277777</v>
          </cell>
        </row>
        <row r="46">
          <cell r="AG46">
            <v>255512880</v>
          </cell>
        </row>
        <row r="47">
          <cell r="AG47">
            <v>0</v>
          </cell>
        </row>
        <row r="48">
          <cell r="AG48">
            <v>1788801238.3999994</v>
          </cell>
        </row>
        <row r="49">
          <cell r="AG49">
            <v>0</v>
          </cell>
        </row>
        <row r="50">
          <cell r="AG50">
            <v>10154880</v>
          </cell>
        </row>
        <row r="51">
          <cell r="AG51">
            <v>1778646358.3999994</v>
          </cell>
        </row>
        <row r="52">
          <cell r="AG52">
            <v>0</v>
          </cell>
        </row>
        <row r="53">
          <cell r="AG53">
            <v>14022776445.082771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60">
          <cell r="AG60">
            <v>17125226745.162771</v>
          </cell>
        </row>
        <row r="66">
          <cell r="AG66">
            <v>68003073600.000008</v>
          </cell>
        </row>
        <row r="67">
          <cell r="AG67">
            <v>-88444419.611111104</v>
          </cell>
        </row>
        <row r="69">
          <cell r="AG69">
            <v>14022776445.082771</v>
          </cell>
        </row>
        <row r="70">
          <cell r="AG70">
            <v>3102450300.0799999</v>
          </cell>
        </row>
        <row r="71">
          <cell r="AG71">
            <v>0</v>
          </cell>
        </row>
        <row r="74">
          <cell r="AG74">
            <v>17125226745.162771</v>
          </cell>
        </row>
        <row r="75">
          <cell r="AG75">
            <v>0</v>
          </cell>
        </row>
        <row r="76">
          <cell r="AG76">
            <v>50789402435.226097</v>
          </cell>
        </row>
      </sheetData>
      <sheetData sheetId="16">
        <row r="37">
          <cell r="E37">
            <v>95</v>
          </cell>
          <cell r="F37">
            <v>1</v>
          </cell>
        </row>
        <row r="38">
          <cell r="E38">
            <v>19283042867.305553</v>
          </cell>
          <cell r="F38">
            <v>1</v>
          </cell>
        </row>
        <row r="39">
          <cell r="E39">
            <v>3914902502</v>
          </cell>
          <cell r="F39">
            <v>1</v>
          </cell>
        </row>
        <row r="40">
          <cell r="E40">
            <v>12840937601.999998</v>
          </cell>
          <cell r="F40">
            <v>1</v>
          </cell>
        </row>
        <row r="43">
          <cell r="E43">
            <v>221595.00000000003</v>
          </cell>
          <cell r="F43">
            <v>1</v>
          </cell>
        </row>
        <row r="44">
          <cell r="E44">
            <v>221595.00000000003</v>
          </cell>
          <cell r="F44">
            <v>1</v>
          </cell>
        </row>
        <row r="45">
          <cell r="E45">
            <v>0</v>
          </cell>
          <cell r="F45">
            <v>1</v>
          </cell>
        </row>
        <row r="46">
          <cell r="E46">
            <v>0</v>
          </cell>
          <cell r="F46">
            <v>1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1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Pr"/>
      <sheetName val="RnHa"/>
      <sheetName val="CsHa"/>
      <sheetName val="MO"/>
      <sheetName val="AF"/>
      <sheetName val="Inten"/>
      <sheetName val="Obr"/>
      <sheetName val="DatoE"/>
      <sheetName val="VNPHa"/>
      <sheetName val="AS"/>
      <sheetName val="VBPFin"/>
      <sheetName val="VBPEco"/>
      <sheetName val="CPrdF"/>
      <sheetName val="CPrdE"/>
      <sheetName val="VNP"/>
      <sheetName val="CosFin"/>
      <sheetName val="FluFin"/>
      <sheetName val="CosEco"/>
      <sheetName val="FluEco"/>
      <sheetName val="Sensi"/>
      <sheetName val="Gráfica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">
          <cell r="E4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EJECUTIVO"/>
      <sheetName val="Hoja1"/>
      <sheetName val="Otros Costos"/>
      <sheetName val="Usos Fuentes"/>
      <sheetName val="PL"/>
      <sheetName val="FLUJO DE FONDOS"/>
      <sheetName val="Prestamo"/>
      <sheetName val="PL Detallado"/>
      <sheetName val="Plan de Siembras"/>
      <sheetName val="Costos x Hectarea"/>
      <sheetName val="Donacion"/>
      <sheetName val="INDICE"/>
      <sheetName val="INF.EJE(MODIFICADO)"/>
      <sheetName val="EVALUACIÓN FINANCIERA"/>
      <sheetName val="EVALUACIÓN ECONÓMICA"/>
      <sheetName val="INDICADORES"/>
      <sheetName val="SENSIBILIDAD"/>
      <sheetName val="TD"/>
      <sheetName val="DATOS BÁSICOS"/>
      <sheetName val="CONCLUSIONES"/>
      <sheetName val="Flujo de Caja del Proyecto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>
        <row r="134">
          <cell r="F134">
            <v>3</v>
          </cell>
        </row>
        <row r="135">
          <cell r="F135">
            <v>2009</v>
          </cell>
        </row>
        <row r="136">
          <cell r="F136">
            <v>650</v>
          </cell>
        </row>
        <row r="137">
          <cell r="F137">
            <v>650</v>
          </cell>
        </row>
        <row r="143">
          <cell r="F143">
            <v>1300</v>
          </cell>
        </row>
        <row r="146">
          <cell r="F146">
            <v>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8">
          <cell r="F158">
            <v>0</v>
          </cell>
        </row>
        <row r="160">
          <cell r="F160">
            <v>3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6">
          <cell r="F166" t="str">
            <v>Unidad</v>
          </cell>
        </row>
        <row r="168">
          <cell r="F168" t="str">
            <v>Global</v>
          </cell>
        </row>
        <row r="169">
          <cell r="F169" t="str">
            <v>Plántula</v>
          </cell>
        </row>
        <row r="170">
          <cell r="F170" t="str">
            <v>Global</v>
          </cell>
        </row>
        <row r="171">
          <cell r="F171" t="str">
            <v>Global</v>
          </cell>
        </row>
        <row r="172">
          <cell r="F172" t="str">
            <v>Global</v>
          </cell>
        </row>
        <row r="173">
          <cell r="F173" t="str">
            <v>Global</v>
          </cell>
        </row>
        <row r="174">
          <cell r="F174" t="str">
            <v>Global</v>
          </cell>
        </row>
        <row r="175">
          <cell r="F175" t="str">
            <v>Global</v>
          </cell>
        </row>
        <row r="176">
          <cell r="F176" t="str">
            <v>Global</v>
          </cell>
        </row>
        <row r="222">
          <cell r="F222" t="str">
            <v>Producto 4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2">
          <cell r="F252" t="str">
            <v>Año 4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2">
          <cell r="F282">
            <v>3</v>
          </cell>
        </row>
        <row r="283">
          <cell r="F283">
            <v>0</v>
          </cell>
          <cell r="AC283">
            <v>0</v>
          </cell>
          <cell r="AD283">
            <v>0</v>
          </cell>
        </row>
        <row r="284">
          <cell r="AC284">
            <v>0</v>
          </cell>
          <cell r="AD284">
            <v>0</v>
          </cell>
        </row>
        <row r="285">
          <cell r="AC285">
            <v>0</v>
          </cell>
          <cell r="AD285">
            <v>0</v>
          </cell>
        </row>
        <row r="286">
          <cell r="AC286">
            <v>0</v>
          </cell>
          <cell r="AD286">
            <v>0</v>
          </cell>
        </row>
        <row r="288">
          <cell r="F288">
            <v>0</v>
          </cell>
          <cell r="AC288">
            <v>0</v>
          </cell>
          <cell r="AD288">
            <v>0</v>
          </cell>
        </row>
        <row r="289">
          <cell r="F289">
            <v>0</v>
          </cell>
          <cell r="AC289">
            <v>0</v>
          </cell>
          <cell r="AD289">
            <v>0</v>
          </cell>
        </row>
        <row r="290">
          <cell r="AC290">
            <v>0</v>
          </cell>
          <cell r="AD290">
            <v>0</v>
          </cell>
        </row>
        <row r="292">
          <cell r="F292">
            <v>0</v>
          </cell>
          <cell r="AD292">
            <v>0</v>
          </cell>
        </row>
        <row r="293">
          <cell r="F293">
            <v>0</v>
          </cell>
          <cell r="AC293">
            <v>1300</v>
          </cell>
          <cell r="AD293">
            <v>1243.6362548158131</v>
          </cell>
        </row>
        <row r="294">
          <cell r="AC294">
            <v>0</v>
          </cell>
          <cell r="AD294">
            <v>0</v>
          </cell>
        </row>
        <row r="297">
          <cell r="AC297">
            <v>0</v>
          </cell>
          <cell r="AD297">
            <v>0</v>
          </cell>
        </row>
        <row r="298">
          <cell r="AC298">
            <v>11510496715.123631</v>
          </cell>
          <cell r="AD298">
            <v>4761399172.758378</v>
          </cell>
        </row>
        <row r="299">
          <cell r="AC299">
            <v>0</v>
          </cell>
          <cell r="AD299">
            <v>0</v>
          </cell>
        </row>
        <row r="302">
          <cell r="F302">
            <v>3</v>
          </cell>
        </row>
        <row r="303">
          <cell r="AC303">
            <v>0</v>
          </cell>
        </row>
        <row r="304">
          <cell r="F304">
            <v>251797008</v>
          </cell>
          <cell r="AC304">
            <v>1895002189.1264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F308">
            <v>696074496000000</v>
          </cell>
          <cell r="AC308">
            <v>4072256446356280</v>
          </cell>
        </row>
        <row r="309">
          <cell r="AC309">
            <v>0</v>
          </cell>
        </row>
        <row r="310">
          <cell r="F310">
            <v>0</v>
          </cell>
          <cell r="AC310">
            <v>0</v>
          </cell>
        </row>
        <row r="311">
          <cell r="F311">
            <v>0</v>
          </cell>
          <cell r="AC311">
            <v>0</v>
          </cell>
        </row>
        <row r="312">
          <cell r="F312">
            <v>0</v>
          </cell>
          <cell r="AC312">
            <v>0</v>
          </cell>
        </row>
        <row r="313">
          <cell r="F313">
            <v>62041863209009.672</v>
          </cell>
          <cell r="AC313">
            <v>362964566075473.81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F316">
            <v>0</v>
          </cell>
          <cell r="AC316">
            <v>0</v>
          </cell>
        </row>
        <row r="317">
          <cell r="AC317">
            <v>0</v>
          </cell>
        </row>
        <row r="318">
          <cell r="F318">
            <v>0</v>
          </cell>
          <cell r="AC318">
            <v>0</v>
          </cell>
        </row>
        <row r="319">
          <cell r="AC319">
            <v>0</v>
          </cell>
        </row>
        <row r="320">
          <cell r="AC320">
            <v>22079203900</v>
          </cell>
        </row>
        <row r="321">
          <cell r="F321">
            <v>-4444097.2153110048</v>
          </cell>
          <cell r="AC321">
            <v>-17776388.861244019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F325">
            <v>0</v>
          </cell>
          <cell r="AC325">
            <v>0</v>
          </cell>
        </row>
        <row r="326">
          <cell r="F326">
            <v>0</v>
          </cell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F334">
            <v>62041863209009.672</v>
          </cell>
          <cell r="AC334">
            <v>362964566075473.81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Metas (2)"/>
      <sheetName val="1. Metas"/>
      <sheetName val="2. Proy_Producc."/>
      <sheetName val="3. Costos Totales"/>
      <sheetName val="3.0 Matriz Financiación"/>
      <sheetName val="3.0 Matriz FinanciaciónxHa."/>
      <sheetName val="3.1_Establecimiento"/>
      <sheetName val="3.2_Sostenim."/>
      <sheetName val="4.1_Adm-finan"/>
      <sheetName val="4.3_Técnico"/>
      <sheetName val="4.4_Social"/>
      <sheetName val="4.5_Infraestruc."/>
      <sheetName val="4.6_Ambiental"/>
      <sheetName val="4_7_Capacitación"/>
      <sheetName val="Base1_Proy_Producc."/>
      <sheetName val="Base2_Var_Macros"/>
      <sheetName val="Base5_MetasMensuales"/>
      <sheetName val="6.1_Aju-inf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">
          <cell r="E36">
            <v>4003784</v>
          </cell>
        </row>
      </sheetData>
      <sheetData sheetId="8" refreshError="1">
        <row r="40">
          <cell r="E40">
            <v>660000</v>
          </cell>
          <cell r="H40">
            <v>693000</v>
          </cell>
          <cell r="K40">
            <v>826875</v>
          </cell>
        </row>
        <row r="41">
          <cell r="E41">
            <v>426730.45</v>
          </cell>
          <cell r="H41">
            <v>643737.80099999998</v>
          </cell>
          <cell r="K41">
            <v>905539.36725000001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C6">
            <v>2390</v>
          </cell>
          <cell r="D6">
            <v>2462</v>
          </cell>
          <cell r="E6">
            <v>2504</v>
          </cell>
          <cell r="F6">
            <v>2523</v>
          </cell>
          <cell r="G6">
            <v>2593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ibusiness Input Form"/>
      <sheetName val="FUENTES Y USOS"/>
      <sheetName val="FINANCIAL INDICATORS "/>
      <sheetName val="AWARD BUDGET Portico"/>
      <sheetName val="PATRON DE COSTOS DIRECTOS"/>
      <sheetName val="Areas,MO, CostProd, Vr.Pr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6">
          <cell r="E46">
            <v>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ART"/>
      <sheetName val="PNIS"/>
      <sheetName val="JEP"/>
      <sheetName val="ESTABILIZACION"/>
      <sheetName val="PRIM_INFANCIA"/>
      <sheetName val="BID"/>
      <sheetName val="Listas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</sheetNames>
    <sheetDataSet>
      <sheetData sheetId="0"/>
      <sheetData sheetId="1" refreshError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Datos Base del Proyecto"/>
      <sheetName val="Listado"/>
      <sheetName val="Tabla 1. Establecimiento"/>
      <sheetName val="Tabla 2. Sostenimiento"/>
      <sheetName val="Tabla 8. Costos Totales x Ha."/>
      <sheetName val="Costos Totales PeqyMed"/>
      <sheetName val="Ingresos"/>
      <sheetName val="Amort. Proyecto Sin ICR-Peq."/>
      <sheetName val="Amort.Proyecto con ICR-Peq"/>
      <sheetName val="Amort. Proyecto Sin ICR-Med"/>
      <sheetName val="Amort.Proyecto con ICR-Med"/>
      <sheetName val="FLUJO DE CAJA Peq (sin ICR)"/>
      <sheetName val="FLUJO DE CAJA Peq (Con ICR)"/>
      <sheetName val="FLUJO DE CAJA Med (sin ICR)"/>
      <sheetName val="FLUJO DE CAJA Med (con ICR)"/>
      <sheetName val="Solicitud Peq (1)"/>
      <sheetName val="Solicitud Pequeños (2)"/>
      <sheetName val="pagina1-Peq"/>
      <sheetName val="pagina2-Peq"/>
      <sheetName val="página3 (Flujo-peq)"/>
      <sheetName val="GUIA-peq"/>
      <sheetName val="Solicitud Med 1"/>
      <sheetName val="Solicitud Medianos 2"/>
      <sheetName val="pagina1-Med"/>
      <sheetName val="pagina2-Med"/>
      <sheetName val="página3 (Flujo-Med)"/>
      <sheetName val="GUIA-Med"/>
      <sheetName val="Listado Definitivo"/>
    </sheetNames>
    <sheetDataSet>
      <sheetData sheetId="0"/>
      <sheetData sheetId="1" refreshError="1">
        <row r="5">
          <cell r="D5">
            <v>800</v>
          </cell>
        </row>
        <row r="6">
          <cell r="D6">
            <v>470</v>
          </cell>
        </row>
        <row r="7">
          <cell r="D7">
            <v>330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DATOS BÁSICOS"/>
      <sheetName val="EVALUACIÓN FINANCIERA"/>
      <sheetName val="EVALUACIÓN ECONÓMICA"/>
      <sheetName val="INDICADORES"/>
      <sheetName val="CONCLUSIONES"/>
      <sheetName val="ESTRUCTURA FLUJOS"/>
      <sheetName val="INFORME EJECUTIVO"/>
    </sheetNames>
    <sheetDataSet>
      <sheetData sheetId="0"/>
      <sheetData sheetId="1">
        <row r="21">
          <cell r="H21" t="str">
            <v>Año</v>
          </cell>
        </row>
        <row r="64">
          <cell r="H64">
            <v>0</v>
          </cell>
        </row>
        <row r="94">
          <cell r="H94">
            <v>3000</v>
          </cell>
        </row>
      </sheetData>
      <sheetData sheetId="2">
        <row r="93">
          <cell r="M93">
            <v>0</v>
          </cell>
        </row>
        <row r="101">
          <cell r="D101">
            <v>0</v>
          </cell>
        </row>
        <row r="102">
          <cell r="D102">
            <v>0</v>
          </cell>
        </row>
        <row r="105">
          <cell r="K105">
            <v>0</v>
          </cell>
        </row>
      </sheetData>
      <sheetData sheetId="3">
        <row r="9">
          <cell r="H9">
            <v>0.87</v>
          </cell>
        </row>
        <row r="10">
          <cell r="H10">
            <v>1</v>
          </cell>
        </row>
        <row r="80">
          <cell r="M8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6">
          <cell r="B16">
            <v>1295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Hoja resumen"/>
      <sheetName val="Informe Final Agriculto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AWARD BUDGET"/>
      <sheetName val="2 BUDGET TIMELINE"/>
      <sheetName val="3 AGB INPUT FORM"/>
      <sheetName val="4 HIGH LEVEL BUDGET"/>
      <sheetName val="5 COST SUMMARY"/>
      <sheetName val="6 MAXWELL ANNEX "/>
      <sheetName val="7 FINANCIAL INDICATORS "/>
      <sheetName val="8 TICKMARKS"/>
      <sheetName val="9 FI DETAILS"/>
      <sheetName val="10 TechDataForm"/>
      <sheetName val="10 TechDataForm (2)"/>
      <sheetName val="CHANGES"/>
      <sheetName val="INVESTMENT"/>
      <sheetName val=" 11 SUMMARY PAGE"/>
      <sheetName val="12 ONE PAGE"/>
      <sheetName val="13 USOS Y FUENTES"/>
      <sheetName val="Variables"/>
      <sheetName val="F&amp;U"/>
      <sheetName val="Solictud CAPP"/>
      <sheetName val="FF Solictud CAPP"/>
      <sheetName val="Salida DCG"/>
      <sheetName val="Flujo"/>
      <sheetName val="Credito"/>
      <sheetName val="CostoxHa"/>
      <sheetName val="Costos AT"/>
      <sheetName val="Capacitacion"/>
      <sheetName val="ManoObra"/>
      <sheetName val="Insumos"/>
      <sheetName val="Herramienta"/>
      <sheetName val="RendCultivos"/>
      <sheetName val="PreciosCacao"/>
      <sheetName val="VtasCacao"/>
      <sheetName val="OtrosCultivos"/>
      <sheetName val="BioDatas"/>
      <sheetName val="TransyViáticos"/>
      <sheetName val="CronGeneral"/>
      <sheetName val="CronSiembras"/>
      <sheetName val="CronLaboresCultivo"/>
      <sheetName val="CronTecnico"/>
      <sheetName val="CronCapa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>
        <row r="2">
          <cell r="B2">
            <v>700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 Actividades"/>
      <sheetName val="FUENTES Y USOS"/>
      <sheetName val="AWARD BUDGET"/>
      <sheetName val="PATRON DE COSTOS DIRECTOS"/>
      <sheetName val="Areas,MO, CostProd, Vr.Prod"/>
    </sheetNames>
    <sheetDataSet>
      <sheetData sheetId="0" refreshError="1"/>
      <sheetData sheetId="1" refreshError="1"/>
      <sheetData sheetId="2"/>
      <sheetData sheetId="3" refreshError="1"/>
      <sheetData sheetId="4">
        <row r="53">
          <cell r="K53">
            <v>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en ETCR"/>
      <sheetName val="Hoja2"/>
      <sheetName val="OACP-ARN"/>
      <sheetName val="BD Proyectos Productivos"/>
      <sheetName val="Hoja5"/>
      <sheetName val="Priorización PNUD"/>
      <sheetName val="Hoja6"/>
      <sheetName val="Agricola"/>
      <sheetName val="Hoja4"/>
      <sheetName val="Hoja1"/>
      <sheetName val="ECOMUN"/>
      <sheetName val="Hoja3"/>
    </sheetNames>
    <sheetDataSet>
      <sheetData sheetId="0"/>
      <sheetData sheetId="1"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Caqueta</v>
          </cell>
        </row>
        <row r="5">
          <cell r="A5" t="str">
            <v xml:space="preserve">Cauca </v>
          </cell>
        </row>
        <row r="6">
          <cell r="A6" t="str">
            <v>Cesar</v>
          </cell>
        </row>
        <row r="7">
          <cell r="A7" t="str">
            <v>Choco</v>
          </cell>
        </row>
        <row r="8">
          <cell r="A8" t="str">
            <v>Cordoba</v>
          </cell>
        </row>
        <row r="9">
          <cell r="A9" t="str">
            <v>Guajira</v>
          </cell>
        </row>
        <row r="10">
          <cell r="A10" t="str">
            <v>Guaviare</v>
          </cell>
        </row>
        <row r="11">
          <cell r="A11" t="str">
            <v>Meta</v>
          </cell>
        </row>
        <row r="12">
          <cell r="A12" t="str">
            <v>Nariño</v>
          </cell>
        </row>
        <row r="13">
          <cell r="A13" t="str">
            <v>N._de_Santander</v>
          </cell>
        </row>
        <row r="14">
          <cell r="A14" t="str">
            <v>Putumayo</v>
          </cell>
        </row>
        <row r="15">
          <cell r="A15" t="str">
            <v>Tolima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  <sheetName val="Distribución Municip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Datos Terceros"/>
      <sheetName val="Datos Beneficiarios"/>
      <sheetName val="Pagos"/>
      <sheetName val="terceros"/>
      <sheetName val="Beneficiarios"/>
      <sheetName val="Tablas"/>
      <sheetName val="Chequ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J2" t="str">
            <v>ABN AMRO BANK COLOMBIA</v>
          </cell>
          <cell r="AM2" t="str">
            <v>AHORROS</v>
          </cell>
        </row>
        <row r="3">
          <cell r="AJ3" t="str">
            <v>BANCO AGRARIO</v>
          </cell>
          <cell r="AM3" t="str">
            <v>CORRIENTE</v>
          </cell>
        </row>
        <row r="4">
          <cell r="AJ4" t="str">
            <v>BANCO AV VILLAS</v>
          </cell>
          <cell r="AM4" t="str">
            <v>COMODIN</v>
          </cell>
        </row>
        <row r="5">
          <cell r="AJ5" t="str">
            <v>BANCO BBVA</v>
          </cell>
        </row>
        <row r="6">
          <cell r="AJ6" t="str">
            <v>BANCO CAJA SOCIAL</v>
          </cell>
        </row>
        <row r="7">
          <cell r="AJ7" t="str">
            <v>BANCO CENTRAL HIPOTECARIO</v>
          </cell>
        </row>
        <row r="8">
          <cell r="AJ8" t="str">
            <v>BANCO COLPATRIA</v>
          </cell>
        </row>
        <row r="9">
          <cell r="AJ9" t="str">
            <v>BANCO DE BOGOTA</v>
          </cell>
        </row>
        <row r="10">
          <cell r="AJ10" t="str">
            <v>BANCO DE CREDITO</v>
          </cell>
        </row>
        <row r="11">
          <cell r="AJ11" t="str">
            <v>BANCO DE OCCIDENTE</v>
          </cell>
        </row>
        <row r="12">
          <cell r="AJ12" t="str">
            <v>BANCO GNB SUDAMERIS</v>
          </cell>
        </row>
        <row r="13">
          <cell r="AJ13" t="str">
            <v>BANCO POPULAR</v>
          </cell>
        </row>
        <row r="14">
          <cell r="AJ14" t="str">
            <v>BANCO SANTANDER</v>
          </cell>
        </row>
        <row r="15">
          <cell r="AJ15" t="str">
            <v>BANCO SUPERIOR</v>
          </cell>
        </row>
        <row r="16">
          <cell r="AJ16" t="str">
            <v>BANCO UNION COLOMBIANO</v>
          </cell>
        </row>
        <row r="17">
          <cell r="AJ17" t="str">
            <v>BANCOLOMBIA</v>
          </cell>
        </row>
        <row r="18">
          <cell r="AJ18" t="str">
            <v>BANESTADO</v>
          </cell>
        </row>
        <row r="19">
          <cell r="AJ19" t="str">
            <v>CITIBANK</v>
          </cell>
        </row>
        <row r="20">
          <cell r="AJ20" t="str">
            <v>COLMENA</v>
          </cell>
        </row>
        <row r="21">
          <cell r="AJ21" t="str">
            <v>CONAVI</v>
          </cell>
        </row>
        <row r="22">
          <cell r="AJ22" t="str">
            <v>COOPCENTRAL</v>
          </cell>
        </row>
        <row r="23">
          <cell r="AJ23" t="str">
            <v>DAVIVIENDA</v>
          </cell>
        </row>
        <row r="24">
          <cell r="AJ24" t="str">
            <v>GRANBANCO</v>
          </cell>
        </row>
        <row r="25">
          <cell r="AJ25" t="str">
            <v>INTERBANCO</v>
          </cell>
        </row>
        <row r="26">
          <cell r="AJ26" t="str">
            <v>LLOYDS TSB BANK S.A.</v>
          </cell>
        </row>
        <row r="27">
          <cell r="AJ27" t="str">
            <v>MEGABANCO</v>
          </cell>
        </row>
        <row r="28">
          <cell r="AJ28" t="str">
            <v>STANDAR CHARTERED</v>
          </cell>
        </row>
        <row r="29">
          <cell r="AJ29" t="str">
            <v>COMODIN</v>
          </cell>
        </row>
        <row r="30">
          <cell r="AJ30" t="str">
            <v>COOMEVA</v>
          </cell>
        </row>
        <row r="50">
          <cell r="AJ50">
            <v>0</v>
          </cell>
        </row>
      </sheetData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_Establecimiento"/>
      <sheetName val="Anexo 2_EstablecmII"/>
      <sheetName val="Anexo 3_Sostenim_año1"/>
      <sheetName val="Anexo 4_Sostenim_año2"/>
      <sheetName val="Anexo 5_Sostenim_año3"/>
      <sheetName val="Anexo 6"/>
      <sheetName val="Anexo 7"/>
      <sheetName val="Anexo 8"/>
      <sheetName val="Anexo 9"/>
      <sheetName val="Anexo 10"/>
      <sheetName val="Anexo 11_Admón_año1"/>
      <sheetName val="Anexo 12_Admón_año2"/>
      <sheetName val="Anexo 12 A_Admón_año3"/>
      <sheetName val="Anexo 13"/>
      <sheetName val="Anexo 14"/>
      <sheetName val="Anexo 15"/>
      <sheetName val="Anexo 16"/>
      <sheetName val="Anexo 17_Fortalecim_año1"/>
      <sheetName val="Anexo 18_Fortalecim_año2"/>
      <sheetName val="Anexo 19_Capacitación Año1"/>
      <sheetName val="Anexo 20_Capacit_Año2"/>
      <sheetName val="Anexo 21_Capacit_Año3"/>
      <sheetName val="Anexo 22_Asist_Año1"/>
      <sheetName val="Anexo 23_Asist_Año2"/>
      <sheetName val="Anexo 23A_Asist_Año3"/>
      <sheetName val="Anexo 25"/>
      <sheetName val="Anexo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H5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14.CostosPlanta Extractora"/>
      <sheetName val="PRESUPUESTO INICIAL"/>
      <sheetName val="Sheet1"/>
      <sheetName val="Proyecto original a PC"/>
      <sheetName val="Tabla7.Establecimiento_Palma"/>
      <sheetName val="Tabla8.Sostenimiento_Palma"/>
      <sheetName val="Tabla11.Costos_Asistenc_Técnica"/>
      <sheetName val="Tabla16.Costos Adminstración"/>
      <sheetName val="Patrón de costos"/>
      <sheetName val="Tabla17.Costos C.Social"/>
      <sheetName val="AWARD BUDGET CAPP"/>
      <sheetName val="PROJECT SUMMARY"/>
      <sheetName val="PRESTAMO"/>
      <sheetName val="PRESTAMO con ICR"/>
      <sheetName val="ONE PAGE"/>
      <sheetName val="SUMMARY OF FINANCIAL INDICATORS"/>
      <sheetName val="ACTIVITY 1."/>
      <sheetName val="ACTIVITY LINE 1.1.a"/>
      <sheetName val="MULTIPLIER FACTOR"/>
      <sheetName val="ACTIVITY LINE 1.1.b"/>
      <sheetName val="ACTIVITY 2."/>
      <sheetName val="ACTIVITY LINE 2.1."/>
      <sheetName val="ACTIVITY LINE 2.2."/>
      <sheetName val="ACTIVITY LINE 2.3."/>
      <sheetName val="ACTIVITY LINE 2.4."/>
      <sheetName val="ACTIVITY LINE 2.5."/>
      <sheetName val="ACTIVITY LINE 2.6."/>
      <sheetName val="AWARD BUDGET INICIAL"/>
      <sheetName val="ACTIVITY 3"/>
      <sheetName val="ACTIVITY LINE 3.1."/>
      <sheetName val="ACTIVITY LINE 3.2.a"/>
      <sheetName val="ACTIVITY LINE 3.2.b"/>
      <sheetName val="ACTIVITY 4"/>
      <sheetName val="ACTIVITY LINE 4.1.a"/>
      <sheetName val="ACTIVITY LINE 4.1.b"/>
      <sheetName val="ACTIVITY 5"/>
      <sheetName val="ACTIVITY LINE 5.1."/>
      <sheetName val="ACTIVITY LINE 5.2."/>
      <sheetName val="ACTIVITY LINE 5.3."/>
      <sheetName val="Sheet2"/>
      <sheetName val="SALARIOS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5">
          <cell r="E35">
            <v>1162867.6129999999</v>
          </cell>
          <cell r="H35">
            <v>1370023.7080000001</v>
          </cell>
          <cell r="K35">
            <v>1529553.818</v>
          </cell>
        </row>
      </sheetData>
      <sheetData sheetId="7"/>
      <sheetData sheetId="8" refreshError="1"/>
      <sheetData sheetId="9" refreshError="1"/>
      <sheetData sheetId="10" refreshError="1"/>
      <sheetData sheetId="11"/>
      <sheetData sheetId="12" refreshError="1">
        <row r="8">
          <cell r="C8">
            <v>2655.18</v>
          </cell>
        </row>
      </sheetData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14.CostosPlanta Extractora"/>
      <sheetName val="Tabla8.Sostenimiento_Palma"/>
      <sheetName val="Hoja1"/>
      <sheetName val="Tabla7.Establecimiento_Palma"/>
      <sheetName val="Tabla16.Costos Adminstración"/>
      <sheetName val="Tabla17.Costos C.Social"/>
      <sheetName val="Tabla11.Costos_Asistenc_Técnica"/>
      <sheetName val="PROJECT SUMMARY"/>
      <sheetName val="ONE PAGE"/>
      <sheetName val="SUMMARY OF FINANCIAL INDICATORS"/>
    </sheetNames>
    <sheetDataSet>
      <sheetData sheetId="0" refreshError="1"/>
      <sheetData sheetId="1" refreshError="1"/>
      <sheetData sheetId="2" refreshError="1">
        <row r="50">
          <cell r="D50">
            <v>4</v>
          </cell>
          <cell r="E50">
            <v>8</v>
          </cell>
          <cell r="F50">
            <v>12</v>
          </cell>
          <cell r="G50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s"/>
      <sheetName val="1. Inf. Proponente"/>
      <sheetName val="2. Parámetros"/>
      <sheetName val="3. Costos x Ha"/>
      <sheetName val="3.1_Establecimiento"/>
      <sheetName val="3.2_Sostenim."/>
      <sheetName val="4. Producción"/>
      <sheetName val="5. Créditos"/>
      <sheetName val="5. Créditos (2)"/>
      <sheetName val="6. Otros Costos"/>
      <sheetName val="7. Donación"/>
      <sheetName val="7. Donación (2)"/>
      <sheetName val="Plan Acompañamiento (Asogpados)"/>
      <sheetName val="8. Fuentes y Usos (2)"/>
      <sheetName val="8. Fuentes y Usos (3)"/>
      <sheetName val="8. Fuentes y Usos"/>
      <sheetName val="Flujo de Caja del Proyecto"/>
    </sheetNames>
    <sheetDataSet>
      <sheetData sheetId="0"/>
      <sheetData sheetId="1"/>
      <sheetData sheetId="2"/>
      <sheetData sheetId="3"/>
      <sheetData sheetId="4" refreshError="1">
        <row r="36">
          <cell r="E36">
            <v>4261784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esumen"/>
      <sheetName val="Cuadro Resumen"/>
      <sheetName val="Informe Final Agricultor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Informe Final 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Iniciativas productivas"/>
      <sheetName val="listas desple"/>
      <sheetName val="Hoja1"/>
      <sheetName val="Hoja3"/>
      <sheetName val="Hoja2"/>
      <sheetName val="Manual de Usuario"/>
    </sheetNames>
    <sheetDataSet>
      <sheetData sheetId="0"/>
      <sheetData sheetId="1"/>
      <sheetData sheetId="2"/>
      <sheetData sheetId="3"/>
      <sheetData sheetId="4">
        <row r="2">
          <cell r="AD2" t="str">
            <v>Hectarea</v>
          </cell>
          <cell r="AF2" t="str">
            <v>Diario</v>
          </cell>
          <cell r="AI2" t="str">
            <v>Tonelada</v>
          </cell>
          <cell r="AK2" t="str">
            <v>Arriendo</v>
          </cell>
          <cell r="AM2" t="str">
            <v>Compra directa</v>
          </cell>
          <cell r="AO2" t="str">
            <v>Areas de conservación y protección ambiental</v>
          </cell>
        </row>
        <row r="3">
          <cell r="AD3" t="str">
            <v>Fanegada</v>
          </cell>
          <cell r="AF3" t="str">
            <v>Semanal</v>
          </cell>
          <cell r="AI3" t="str">
            <v>kilo</v>
          </cell>
          <cell r="AK3" t="str">
            <v>Comodato</v>
          </cell>
          <cell r="AM3" t="str">
            <v>Arrendamiento</v>
          </cell>
          <cell r="AO3" t="str">
            <v>Área de desarrollo rural</v>
          </cell>
        </row>
        <row r="4">
          <cell r="AD4" t="str">
            <v>Metros Cuadrados</v>
          </cell>
          <cell r="AF4" t="str">
            <v>Quincenal</v>
          </cell>
          <cell r="AI4" t="str">
            <v>Libra</v>
          </cell>
          <cell r="AK4" t="str">
            <v>Posesión</v>
          </cell>
          <cell r="AM4" t="str">
            <v>Comodato</v>
          </cell>
          <cell r="AO4" t="str">
            <v>Agrosilvo-pastoril</v>
          </cell>
        </row>
        <row r="5">
          <cell r="AD5" t="str">
            <v>N/A</v>
          </cell>
          <cell r="AF5" t="str">
            <v>Mensual</v>
          </cell>
          <cell r="AI5" t="str">
            <v>Litros</v>
          </cell>
          <cell r="AK5" t="str">
            <v>Propiedad individual titulada</v>
          </cell>
          <cell r="AM5" t="str">
            <v>Donación</v>
          </cell>
          <cell r="AO5" t="str">
            <v>Baldío en zona de reserva forestal ley 2da</v>
          </cell>
        </row>
        <row r="6">
          <cell r="AF6" t="str">
            <v>Trimestral</v>
          </cell>
          <cell r="AI6" t="str">
            <v>Unidades</v>
          </cell>
          <cell r="AK6" t="str">
            <v>Resguardo indigena</v>
          </cell>
          <cell r="AM6" t="str">
            <v>Adjudicación individual</v>
          </cell>
          <cell r="AO6" t="str">
            <v>Consejo comunitario afro</v>
          </cell>
        </row>
        <row r="7">
          <cell r="AF7" t="str">
            <v>Semestral</v>
          </cell>
          <cell r="AI7" t="str">
            <v>N/A</v>
          </cell>
          <cell r="AK7" t="str">
            <v>Consejo Comunitario</v>
          </cell>
          <cell r="AM7" t="str">
            <v>Adjudicación colectiva</v>
          </cell>
          <cell r="AO7" t="str">
            <v>Forestal</v>
          </cell>
        </row>
        <row r="8">
          <cell r="AF8" t="str">
            <v>Anual</v>
          </cell>
          <cell r="AK8" t="str">
            <v>Ocupación étnica sin legalizar</v>
          </cell>
          <cell r="AM8" t="str">
            <v>Otra</v>
          </cell>
          <cell r="AO8" t="str">
            <v>Resguardo indígena constituido</v>
          </cell>
        </row>
        <row r="9">
          <cell r="AF9" t="str">
            <v>N/A</v>
          </cell>
          <cell r="AK9" t="str">
            <v>Baldio en zona de reserva forestal ley 2da</v>
          </cell>
          <cell r="AM9" t="str">
            <v>N/A</v>
          </cell>
          <cell r="AO9" t="str">
            <v>Territorio Afro sin legalizar</v>
          </cell>
        </row>
        <row r="10">
          <cell r="AK10" t="str">
            <v>Sin datos</v>
          </cell>
          <cell r="AO10" t="str">
            <v>Terrotorio indígena sin legalizar</v>
          </cell>
        </row>
        <row r="11">
          <cell r="AK11" t="str">
            <v>N/A</v>
          </cell>
          <cell r="AO11" t="str">
            <v>Zona de reserva campesina</v>
          </cell>
        </row>
        <row r="12">
          <cell r="AO12" t="str">
            <v>Zona de reserva forestal</v>
          </cell>
        </row>
        <row r="13">
          <cell r="AO13" t="str">
            <v>Zonas Rurales</v>
          </cell>
        </row>
        <row r="14">
          <cell r="AO14" t="str">
            <v>Zonas Urbanas</v>
          </cell>
        </row>
        <row r="15">
          <cell r="AO15" t="str">
            <v>N/A</v>
          </cell>
        </row>
        <row r="16">
          <cell r="AO16" t="str">
            <v>Sin Datos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s"/>
      <sheetName val="Municipios"/>
      <sheetName val="Hoja1"/>
      <sheetName val="EG Hoja Evaluación"/>
    </sheetNames>
    <sheetDataSet>
      <sheetData sheetId="0"/>
      <sheetData sheetId="1">
        <row r="2">
          <cell r="C2" t="str">
            <v>CÉDULA</v>
          </cell>
          <cell r="E2" t="str">
            <v>MASCULINO</v>
          </cell>
          <cell r="H2" t="str">
            <v>VOLUNTARIA Y BENEFICIOS POST-ERRADICACION</v>
          </cell>
        </row>
        <row r="3">
          <cell r="C3" t="str">
            <v>TARJETA DE IDENTIDAD</v>
          </cell>
          <cell r="E3" t="str">
            <v>FEMENINO</v>
          </cell>
          <cell r="H3" t="str">
            <v>FORZOSA GRUPOS MOVILES DE ERRADICACIÓN Y BENEFICIOS POST-ERRADICACION</v>
          </cell>
        </row>
        <row r="4">
          <cell r="C4" t="str">
            <v>REGISTRO CIVIL</v>
          </cell>
          <cell r="H4" t="str">
            <v>FUERZA PÚBLICA Y BENEFICIOS POST-ERRADICACIÓN</v>
          </cell>
        </row>
      </sheetData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. Macroe."/>
      <sheetName val="Datos "/>
      <sheetName val="Beneficios"/>
      <sheetName val="Inversiones"/>
      <sheetName val="Correccion Monetaria"/>
      <sheetName val="Costos Prod."/>
      <sheetName val="Costos operacionales"/>
      <sheetName val="Ingresos Ope."/>
      <sheetName val="P y G"/>
      <sheetName val="Amortiz y Deprec."/>
      <sheetName val="Balance"/>
      <sheetName val="Dividendos"/>
      <sheetName val="Flujo de Caja"/>
      <sheetName val="Impuestos"/>
      <sheetName val="Control de Aportes"/>
      <sheetName val="Deuda"/>
      <sheetName val="CxP y CxC"/>
      <sheetName val="Costos Prod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Riego Inicial"/>
      <sheetName val="Herramientas Inicial"/>
      <sheetName val="Beneficiaderos Inicial"/>
      <sheetName val="Costo por Hectarea Inicial"/>
      <sheetName val="Asesorías y Capacitación Inicia"/>
      <sheetName val="Unidad Gestion Inicial"/>
      <sheetName val="AB INPUT FORM"/>
      <sheetName val="Riego"/>
      <sheetName val="Herramientas"/>
      <sheetName val="Beneficiaderos"/>
      <sheetName val="Costo por Hectarea"/>
      <sheetName val="Asesorías y Capacitación"/>
      <sheetName val="Unidad Gestion"/>
      <sheetName val="AWARD BUDGET SHORT VERSION"/>
      <sheetName val="AWARD BUDGET"/>
      <sheetName val="BUDGET TIMELINE"/>
      <sheetName val="High Level Budget"/>
      <sheetName val="TICKMARKS"/>
      <sheetName val="FUENTES Y USOS"/>
      <sheetName val="MAXWELL ANNEX"/>
      <sheetName val="PROJECT SUMMARY"/>
      <sheetName val="PROJECT SUMMARY PER GROWER"/>
      <sheetName val="ONE PAGE"/>
      <sheetName val="GROWER INCOME"/>
      <sheetName val="FI Details "/>
      <sheetName val="FINANCIAL INDICATORS"/>
      <sheetName val="PRESTAMO"/>
      <sheetName val="TABLAS PARA PD"/>
      <sheetName val="Compra Tierras"/>
      <sheetName val="Patron Original"/>
      <sheetName val="Plan de Siembras"/>
      <sheetName val="Asistencia Técnica"/>
      <sheetName val="Section I"/>
      <sheetName val="Sheet1"/>
    </sheetNames>
    <sheetDataSet>
      <sheetData sheetId="0">
        <row r="7">
          <cell r="B7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n Costos Inicial"/>
      <sheetName val="Técnica Inicial"/>
      <sheetName val="Social Inicial"/>
      <sheetName val="M&amp;E inicial"/>
      <sheetName val="Año 1 Inicial"/>
      <sheetName val="Año 2 Inicial"/>
      <sheetName val="Año 3 Inicial"/>
      <sheetName val="AWARD BUDGET Aldea (Final)"/>
      <sheetName val="AB Inicial"/>
      <sheetName val="AB INPUT FORM"/>
      <sheetName val="AWARD BUDGET Aldea Final"/>
      <sheetName val="Patron Costos"/>
      <sheetName val="Año 1 Final"/>
      <sheetName val="Año 2 Final"/>
      <sheetName val="Año 3 Final"/>
      <sheetName val="Técnica Final"/>
      <sheetName val="Social Final"/>
      <sheetName val="M&amp;E Final"/>
      <sheetName val="FUENTES Y USOS"/>
      <sheetName val="PROJECT SUMMARY"/>
      <sheetName val="PRESTAMO"/>
      <sheetName val="PRESTAMO con ICR"/>
      <sheetName val="ONE PAGE"/>
      <sheetName val="FINANCIAL FLOWS"/>
      <sheetName val="SUMMARY OF FINANCIAL INDICATORS"/>
      <sheetName val="SENSIBILIDAD"/>
      <sheetName val="TICKMARKS"/>
      <sheetName val="MAXWELL ANNEX"/>
      <sheetName val="BIODATA CHECKLIST"/>
      <sheetName val="HLB &amp; Cost Summary"/>
      <sheetName val="TICKMARKS (046)"/>
      <sheetName val="Rendimientos Produc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PORTES"/>
      <sheetName val="CONTRATO"/>
      <sheetName val="SABANA"/>
      <sheetName val="SABANA MODELO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 of expenses"/>
      <sheetName val="Cuadro Resumen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. Macroe."/>
      <sheetName val="Costos Prod."/>
      <sheetName val="Montaje Infraest."/>
      <sheetName val="Imputs (Real)"/>
      <sheetName val="Flujo de Caja"/>
      <sheetName val="K W"/>
      <sheetName val="Inversion Infraestructura"/>
      <sheetName val="Deuda Infraestruc."/>
      <sheetName val="Deuda Produccion"/>
      <sheetName val="Im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 refreshError="1"/>
      <sheetData sheetId="1"/>
      <sheetData sheetId="2" refreshError="1">
        <row r="32">
          <cell r="E32">
            <v>1162867.6129999999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en ETCR"/>
      <sheetName val="Hoja2"/>
    </sheetNames>
    <sheetDataSet>
      <sheetData sheetId="0" refreshError="1"/>
      <sheetData sheetId="1">
        <row r="2">
          <cell r="BK2" t="str">
            <v>Cooperativa_ECOMUN</v>
          </cell>
        </row>
        <row r="3">
          <cell r="BK3" t="str">
            <v>Asociativo_NO_ECOMUN</v>
          </cell>
        </row>
        <row r="4">
          <cell r="BK4" t="str">
            <v>Individual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ABANA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laudia Milena Perez Pintor" id="{4A5FA794-81DD-49DD-BB97-7E806DEFD528}" userId="S::claudiaperez@reincorporacion.gov.co::c008bf4c-db54-466d-80b7-ed0f4d46e22b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/Presupuesto/Informes/2021/Presupuesto%20Aprobado/Presupuesto%20Aprobado%20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/Presupuesto/Informes/2021/Presupuesto%20Aprobado/Presupuesto%20Aprobado%202021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ncy Stella Guerra Soler" refreshedDate="44319.42593946759" createdVersion="6" refreshedVersion="6" minRefreshableVersion="3" recordCount="178" xr:uid="{CDB3E6CF-18E0-4044-9952-7D849C1289B7}">
  <cacheSource type="worksheet">
    <worksheetSource ref="H218:BB218" sheet="Presupuesto 2021" r:id="rId2"/>
  </cacheSource>
  <cacheFields count="47">
    <cacheField name="Codigo" numFmtId="0">
      <sharedItems containsSemiMixedTypes="0" containsString="0" containsNumber="1" minValue="110.301" maxValue="440.30200000000002"/>
    </cacheField>
    <cacheField name="Fuente" numFmtId="0">
      <sharedItems count="2">
        <s v="F"/>
        <s v="I"/>
      </sharedItems>
    </cacheField>
    <cacheField name="Tipo" numFmtId="41">
      <sharedItems/>
    </cacheField>
    <cacheField name="Concp" numFmtId="41">
      <sharedItems count="7">
        <s v="T"/>
        <s v="G"/>
        <s v="I"/>
        <s v="GA"/>
        <s v="P"/>
        <s v="TP"/>
        <s v="TF"/>
      </sharedItems>
    </cacheField>
    <cacheField name="Concepto" numFmtId="41">
      <sharedItems count="6">
        <s v="3. TRANSFERENCIAS "/>
        <s v="2. ADQUISICION DE BIENES Y SERVICIOS"/>
        <s v="4. INVERSIÓN"/>
        <s v="1. GASTOS DE PERSONAL"/>
        <s v="3. TRANSFERENCIAS PERSONAL"/>
        <s v="8. GASTOS POR TRIBUTOS, MULTAS, SANCIONES E INTERESES DE MORA"/>
      </sharedItems>
    </cacheField>
    <cacheField name="RubroDec Liq" numFmtId="41">
      <sharedItems/>
    </cacheField>
    <cacheField name="RubroDec Liq-desc" numFmtId="41">
      <sharedItems/>
    </cacheField>
    <cacheField name="Desagreg Ord" numFmtId="41">
      <sharedItems/>
    </cacheField>
    <cacheField name="Desagr Ord Desc" numFmtId="41">
      <sharedItems/>
    </cacheField>
    <cacheField name="Max Desag" numFmtId="0">
      <sharedItems/>
    </cacheField>
    <cacheField name="Desc -Max Desag" numFmtId="0">
      <sharedItems/>
    </cacheField>
    <cacheField name="Desagregacion SIIF" numFmtId="41">
      <sharedItems count="53">
        <s v="A-03-03-01-001"/>
        <s v="A-02-02-02-008-009"/>
        <s v="A-02-02-02-008-005"/>
        <s v="A-02-02-02-008-004"/>
        <s v="C-0211-1000-3-0-0211015-02"/>
        <s v="C-0211-1000-3-0-0211017-03"/>
        <s v="C-0211-1000-3-0-0211018-02"/>
        <s v="C-0211-1000-4-0-0211019-02"/>
        <s v="A-02-02-02-008-003"/>
        <s v="A-02-01-01-003-008"/>
        <s v="A-02-01-01-004-004"/>
        <s v="A-02-02-01-004-002"/>
        <s v="A-02-02-02-005-004"/>
        <s v="A-02-01-01-004-003"/>
        <s v="A-02-01-01-004-009"/>
        <s v="A-02-02-01-004-003"/>
        <s v="A-02-02-01-003-005"/>
        <s v="A-02-02-01-003-006"/>
        <s v="A-02-02-02-007-002"/>
        <s v="A-02-02-02-006-003"/>
        <s v="A-02-02-02-008-007"/>
        <s v="A-02-02-01-003-003"/>
        <s v="A-02-02-01-002-007"/>
        <s v="A-02-02-02-009-004"/>
        <s v="A-02-02-02-006-009"/>
        <s v="A-02-02-02-010"/>
        <s v="A-02-02-02-008-002"/>
        <s v="A-02-02-02-009-003"/>
        <s v="A-02-02-01-004-006"/>
        <s v="A-02-02-02-006-004"/>
        <s v="A-02-02-02-007-001"/>
        <s v="A-02-02-02-006-006"/>
        <s v="A-02-02-02-006-007"/>
        <s v="A-02-01-01-004-007"/>
        <s v="A-02-02-01-004-001"/>
        <s v="A-02-01-01-004-008"/>
        <s v="A-02-02-01-004-005"/>
        <s v="A-02-02-02-009-006"/>
        <s v="A-02-02-01-003-008"/>
        <s v="A-02-02-01-002-008"/>
        <s v="A-02-02-02-006-005"/>
        <s v="A-02-02-01-003-004"/>
        <s v="A-02-02-01-003-002"/>
        <s v="A-02-02-02-009-002"/>
        <s v="A-01-01-01"/>
        <s v="A-01-01-02"/>
        <s v="A-01-01-03"/>
        <s v="A-03-04-02-12-001"/>
        <s v="A-03-04-02-12-002"/>
        <s v="A-08-04-01"/>
        <s v="A-08-01-02-006"/>
        <s v="A-03-10-01-002"/>
        <s v="A-03-10-01-001"/>
      </sharedItems>
    </cacheField>
    <cacheField name="Máxima Desagre" numFmtId="41">
      <sharedItems containsBlank="1"/>
    </cacheField>
    <cacheField name="Descr" numFmtId="0">
      <sharedItems containsBlank="1" longText="1"/>
    </cacheField>
    <cacheField name="NIVEL OBLIG" numFmtId="41">
      <sharedItems containsBlank="1"/>
    </cacheField>
    <cacheField name="DESC NIVL OBL" numFmtId="0">
      <sharedItems containsBlank="1" longText="1"/>
    </cacheField>
    <cacheField name="Dependencia" numFmtId="0">
      <sharedItems count="3">
        <s v="a. DIRECCIÓN GENERAL"/>
        <s v="b. DIR. PROGRAMATICA DE REINTEGRACION"/>
        <s v="c. SECRETARIA GENERAL"/>
      </sharedItems>
    </cacheField>
    <cacheField name="Oficina" numFmtId="0">
      <sharedItems/>
    </cacheField>
    <cacheField name="Grupo" numFmtId="0">
      <sharedItems/>
    </cacheField>
    <cacheField name="Actividad" numFmtId="0">
      <sharedItems/>
    </cacheField>
    <cacheField name="PRESUPUESTO 2021" numFmtId="167">
      <sharedItems containsSemiMixedTypes="0" containsString="0" containsNumber="1" containsInteger="1" minValue="0" maxValue="25663000000"/>
    </cacheField>
    <cacheField name="Prestamos a Reincorporación" numFmtId="167">
      <sharedItems containsSemiMixedTypes="0" containsString="0" containsNumber="1" containsInteger="1" minValue="0" maxValue="30668402282"/>
    </cacheField>
    <cacheField name="Traslados Enero_x000a_Ficha No. 1, 2, 4, 5*, 3, 7, 8*, 6" numFmtId="167">
      <sharedItems containsSemiMixedTypes="0" containsString="0" containsNumber="1" containsInteger="1" minValue="-286394421" maxValue="128130703"/>
    </cacheField>
    <cacheField name="Adición Prestamo Enero Ficha No. 5*, 8*, 10" numFmtId="167">
      <sharedItems containsSemiMixedTypes="0" containsString="0" containsNumber="1" containsInteger="1" minValue="-261481541" maxValue="261481541"/>
    </cacheField>
    <cacheField name="Traslados Febrero_x000a_Ficha No. 9*_x000a_Traslado Caja Menor Justificacion Tecnica" numFmtId="167">
      <sharedItems containsSemiMixedTypes="0" containsString="0" containsNumber="1" containsInteger="1" minValue="-125295564" maxValue="97455000"/>
    </cacheField>
    <cacheField name="Adición Prestamo Febrero Ficha No. 9*_x000a_" numFmtId="167">
      <sharedItems containsSemiMixedTypes="0" containsString="0" containsNumber="1" containsInteger="1" minValue="-64961316" maxValue="64961316"/>
    </cacheField>
    <cacheField name="ADICION AL PPTO SEGÚN RES No 0294 del 8 Feb21" numFmtId="167">
      <sharedItems containsSemiMixedTypes="0" containsString="0" containsNumber="1" containsInteger="1" minValue="-2388197844" maxValue="40259799034"/>
    </cacheField>
    <cacheField name="Adición Prestamo Febrero Ficha No. 10 Resol No 0192 15Feb201_x000a_Ficha No 12" numFmtId="167">
      <sharedItems containsSemiMixedTypes="0" containsString="0" containsNumber="1" containsInteger="1" minValue="-669661254" maxValue="1253000000"/>
    </cacheField>
    <cacheField name="Traslados Marzo" numFmtId="167">
      <sharedItems containsSemiMixedTypes="0" containsString="0" containsNumber="1" containsInteger="1" minValue="-2469276134" maxValue="1359100334"/>
    </cacheField>
    <cacheField name="Traslados Abril" numFmtId="167">
      <sharedItems containsSemiMixedTypes="0" containsString="0" containsNumber="1" containsInteger="1" minValue="-42055899" maxValue="32025930"/>
    </cacheField>
    <cacheField name="i" numFmtId="167">
      <sharedItems containsString="0" containsBlank="1" containsNumber="1" containsInteger="1" minValue="0" maxValue="0"/>
    </cacheField>
    <cacheField name="j" numFmtId="167">
      <sharedItems containsString="0" containsBlank="1" containsNumber="1" containsInteger="1" minValue="0" maxValue="0"/>
    </cacheField>
    <cacheField name="k" numFmtId="167">
      <sharedItems containsString="0" containsBlank="1" containsNumber="1" containsInteger="1" minValue="0" maxValue="0"/>
    </cacheField>
    <cacheField name="l" numFmtId="167">
      <sharedItems containsString="0" containsBlank="1" containsNumber="1" containsInteger="1" minValue="0" maxValue="0"/>
    </cacheField>
    <cacheField name="m" numFmtId="167">
      <sharedItems containsString="0" containsBlank="1" containsNumber="1" containsInteger="1" minValue="0" maxValue="0"/>
    </cacheField>
    <cacheField name="n" numFmtId="167">
      <sharedItems containsString="0" containsBlank="1" containsNumber="1" containsInteger="1" minValue="0" maxValue="0"/>
    </cacheField>
    <cacheField name="o" numFmtId="167">
      <sharedItems containsString="0" containsBlank="1" containsNumber="1" containsInteger="1" minValue="0" maxValue="0"/>
    </cacheField>
    <cacheField name="p" numFmtId="167">
      <sharedItems containsString="0" containsBlank="1" containsNumber="1" containsInteger="1" minValue="0" maxValue="0"/>
    </cacheField>
    <cacheField name="q" numFmtId="167">
      <sharedItems containsString="0" containsBlank="1" containsNumber="1" containsInteger="1" minValue="0" maxValue="0"/>
    </cacheField>
    <cacheField name="r" numFmtId="167">
      <sharedItems containsString="0" containsBlank="1" containsNumber="1" containsInteger="1" minValue="0" maxValue="0"/>
    </cacheField>
    <cacheField name="s" numFmtId="167">
      <sharedItems containsString="0" containsBlank="1" containsNumber="1" containsInteger="1" minValue="0" maxValue="0"/>
    </cacheField>
    <cacheField name="t" numFmtId="167">
      <sharedItems containsString="0" containsBlank="1" containsNumber="1" containsInteger="1" minValue="0" maxValue="0"/>
    </cacheField>
    <cacheField name="u" numFmtId="167">
      <sharedItems containsString="0" containsBlank="1" containsNumber="1" containsInteger="1" minValue="0" maxValue="0"/>
    </cacheField>
    <cacheField name="v" numFmtId="167">
      <sharedItems containsString="0" containsBlank="1" containsNumber="1" containsInteger="1" minValue="0" maxValue="0"/>
    </cacheField>
    <cacheField name="w" numFmtId="167">
      <sharedItems containsString="0" containsBlank="1" containsNumber="1" containsInteger="1" minValue="0" maxValue="0"/>
    </cacheField>
    <cacheField name="x" numFmtId="167">
      <sharedItems containsString="0" containsBlank="1" containsNumber="1" containsInteger="1" minValue="0" maxValue="0"/>
    </cacheField>
    <cacheField name="PRESUPUESTO ACTUAL" numFmtId="167">
      <sharedItems containsSemiMixedTypes="0" containsString="0" containsNumber="1" containsInteger="1" minValue="0" maxValue="72381201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503.512410069445" createdVersion="6" refreshedVersion="8" minRefreshableVersion="3" recordCount="180" xr:uid="{F7C76600-FB8E-47E6-9B28-BB19BD3E9555}">
  <cacheSource type="worksheet">
    <worksheetSource ref="H1:BL181" sheet="Presupuesto 2021" r:id="rId2"/>
  </cacheSource>
  <cacheFields count="57">
    <cacheField name="Codigo" numFmtId="0">
      <sharedItems containsSemiMixedTypes="0" containsString="0" containsNumber="1" minValue="110.301" maxValue="440.30200000000002"/>
    </cacheField>
    <cacheField name="Fuente" numFmtId="0">
      <sharedItems/>
    </cacheField>
    <cacheField name="Tipo" numFmtId="0">
      <sharedItems/>
    </cacheField>
    <cacheField name="Concp" numFmtId="0">
      <sharedItems/>
    </cacheField>
    <cacheField name="Concepto" numFmtId="0">
      <sharedItems/>
    </cacheField>
    <cacheField name="RubroDec Liq" numFmtId="0">
      <sharedItems/>
    </cacheField>
    <cacheField name="RubroDec Liq-desc" numFmtId="0">
      <sharedItems/>
    </cacheField>
    <cacheField name="Desagreg Ord" numFmtId="0">
      <sharedItems/>
    </cacheField>
    <cacheField name="Desagr Ord Desc" numFmtId="0">
      <sharedItems/>
    </cacheField>
    <cacheField name="Max Desag" numFmtId="0">
      <sharedItems/>
    </cacheField>
    <cacheField name="Desc -Max Desag" numFmtId="0">
      <sharedItems/>
    </cacheField>
    <cacheField name="Desagregacion SIIF" numFmtId="0">
      <sharedItems/>
    </cacheField>
    <cacheField name="Máxima Desagre" numFmtId="0">
      <sharedItems containsBlank="1"/>
    </cacheField>
    <cacheField name="Descr" numFmtId="0">
      <sharedItems containsBlank="1" longText="1"/>
    </cacheField>
    <cacheField name="NIVEL OBLIG" numFmtId="0">
      <sharedItems containsBlank="1"/>
    </cacheField>
    <cacheField name="DESC NIVL OBL" numFmtId="0">
      <sharedItems containsBlank="1" longText="1"/>
    </cacheField>
    <cacheField name="Dependencia" numFmtId="0">
      <sharedItems count="3">
        <s v="a. DIRECCIÓN GENERAL"/>
        <s v="b. DIR. PROGRAMATICA DE REINTEGRACION"/>
        <s v="c. SECRETARIA GENERAL"/>
      </sharedItems>
    </cacheField>
    <cacheField name="Oficina" numFmtId="0">
      <sharedItems count="15">
        <s v="a. Oficina Tecnologías Información"/>
        <s v="b. Oficina Asesora de Comunicaciones "/>
        <s v="c. Oficina Asesora de Planeación"/>
        <s v="d. Grupo de Corresponsabilidad"/>
        <s v="e. Oficina Asesora Jurídica"/>
        <s v="a. Dirección Programática"/>
        <s v="c. Subdirección Administrativa"/>
        <s v="e. Grupo de Atención al Ciudadano "/>
        <s v="a. Secretaria General"/>
        <s v="b. Subdirección Financiera"/>
        <s v="d. Talento Humano"/>
        <s v="4. PROYECCION PLANTA DE PERSONAL "/>
        <s v="5. CUOTA AUDITAJE"/>
        <s v="6. IMPUESTOS Y MULTAS"/>
        <s v="7. CONCILIACIONES"/>
      </sharedItems>
    </cacheField>
    <cacheField name="Grupo" numFmtId="0">
      <sharedItems/>
    </cacheField>
    <cacheField name="Actividad" numFmtId="0">
      <sharedItems/>
    </cacheField>
    <cacheField name="PRESUPUESTO 2021" numFmtId="0">
      <sharedItems containsString="0" containsBlank="1" containsNumber="1" containsInteger="1" minValue="0" maxValue="25663000000"/>
    </cacheField>
    <cacheField name="Prestamos a Reincorporación" numFmtId="0">
      <sharedItems containsSemiMixedTypes="0" containsString="0" containsNumber="1" containsInteger="1" minValue="0" maxValue="30668402282"/>
    </cacheField>
    <cacheField name="Traslados Enero_x000a_Ficha No. 1, 2, 4, 5*, 3, 7, 8*, 6" numFmtId="0">
      <sharedItems containsSemiMixedTypes="0" containsString="0" containsNumber="1" containsInteger="1" minValue="-286394421" maxValue="128130703"/>
    </cacheField>
    <cacheField name="Adición Prestamo Enero Ficha No. 5*, 8*, 10" numFmtId="0">
      <sharedItems containsSemiMixedTypes="0" containsString="0" containsNumber="1" containsInteger="1" minValue="-261481541" maxValue="261481541"/>
    </cacheField>
    <cacheField name="Traslados Febrero_x000a_Ficha No. 9*_x000a_Traslado Caja Menor Justificacion Tecnica" numFmtId="0">
      <sharedItems containsSemiMixedTypes="0" containsString="0" containsNumber="1" containsInteger="1" minValue="-125295564" maxValue="97455000"/>
    </cacheField>
    <cacheField name="Adición Prestamo Febrero Ficha No. 9*_x000a_" numFmtId="0">
      <sharedItems containsSemiMixedTypes="0" containsString="0" containsNumber="1" containsInteger="1" minValue="-64961316" maxValue="64961316"/>
    </cacheField>
    <cacheField name="ADICION AL PPTO SEGÚN RES No 0294 del 8 Feb21" numFmtId="0">
      <sharedItems containsSemiMixedTypes="0" containsString="0" containsNumber="1" containsInteger="1" minValue="-2388197844" maxValue="40259799034"/>
    </cacheField>
    <cacheField name="Adición Prestamo Febrero Ficha No. 10 Resol No 0192 15Feb201_x000a_Ficha No 12" numFmtId="0">
      <sharedItems containsSemiMixedTypes="0" containsString="0" containsNumber="1" containsInteger="1" minValue="-669661254" maxValue="1253000000"/>
    </cacheField>
    <cacheField name="Traslados Marzo" numFmtId="0">
      <sharedItems containsSemiMixedTypes="0" containsString="0" containsNumber="1" containsInteger="1" minValue="-2469276134" maxValue="1359100334"/>
    </cacheField>
    <cacheField name="Traslados Abril" numFmtId="0">
      <sharedItems containsSemiMixedTypes="0" containsString="0" containsNumber="1" containsInteger="1" minValue="-42055899" maxValue="32025930"/>
    </cacheField>
    <cacheField name="Traslados Mayo" numFmtId="0">
      <sharedItems containsSemiMixedTypes="0" containsString="0" containsNumber="1" containsInteger="1" minValue="-880972233" maxValue="1034414552"/>
    </cacheField>
    <cacheField name="Traslados Recursos restringidos Mayo Ficha No 32" numFmtId="0">
      <sharedItems containsString="0" containsBlank="1" containsNumber="1" containsInteger="1" minValue="-3881922933" maxValue="4364391195"/>
    </cacheField>
    <cacheField name="Traslados Junio" numFmtId="0">
      <sharedItems containsString="0" containsBlank="1" containsNumber="1" containsInteger="1" minValue="-202692774" maxValue="202692774"/>
    </cacheField>
    <cacheField name="Traslados Julio" numFmtId="0">
      <sharedItems containsString="0" containsBlank="1" containsNumber="1" containsInteger="1" minValue="-1400000000" maxValue="1605199475"/>
    </cacheField>
    <cacheField name="Traslados Agosto" numFmtId="0">
      <sharedItems containsMixedTypes="1" containsNumber="1" minValue="-663581218.70000005" maxValue="441443038"/>
    </cacheField>
    <cacheField name="Traslados Septiembre" numFmtId="0">
      <sharedItems containsString="0" containsBlank="1" containsNumber="1" containsInteger="1" minValue="-500000000" maxValue="904962156"/>
    </cacheField>
    <cacheField name="ADICIÓN RECURSOS DONACIÓN RES No 237 APC" numFmtId="0">
      <sharedItems containsString="0" containsBlank="1" containsNumber="1" containsInteger="1" minValue="0" maxValue="6766088400"/>
    </cacheField>
    <cacheField name="Traslados Octubre" numFmtId="0">
      <sharedItems containsString="0" containsBlank="1" containsNumber="1" minValue="-1312984249" maxValue="1313900000"/>
    </cacheField>
    <cacheField name="Traslados Noviembre" numFmtId="0">
      <sharedItems containsString="0" containsBlank="1" containsNumber="1" minValue="-407811626" maxValue="407811626"/>
    </cacheField>
    <cacheField name="Traslado ETCR" numFmtId="0">
      <sharedItems containsString="0" containsBlank="1" containsNumber="1" minValue="-4374071587.71" maxValue="5000000000"/>
    </cacheField>
    <cacheField name="Traslados Diciembre" numFmtId="0">
      <sharedItems containsSemiMixedTypes="0" containsString="0" containsNumber="1" minValue="-355000000" maxValue="677034082.31000006"/>
    </cacheField>
    <cacheField name="t" numFmtId="0">
      <sharedItems containsString="0" containsBlank="1" containsNumber="1" containsInteger="1" minValue="0" maxValue="0"/>
    </cacheField>
    <cacheField name="u" numFmtId="0">
      <sharedItems containsString="0" containsBlank="1" containsNumber="1" containsInteger="1" minValue="0" maxValue="0"/>
    </cacheField>
    <cacheField name="v" numFmtId="0">
      <sharedItems containsString="0" containsBlank="1" containsNumber="1" containsInteger="1" minValue="0" maxValue="0"/>
    </cacheField>
    <cacheField name="w" numFmtId="0">
      <sharedItems containsString="0" containsBlank="1" containsNumber="1" containsInteger="1" minValue="0" maxValue="0"/>
    </cacheField>
    <cacheField name="x" numFmtId="0">
      <sharedItems containsString="0" containsBlank="1" containsNumber="1" containsInteger="1" minValue="0" maxValue="0"/>
    </cacheField>
    <cacheField name="PRESUPUESTO ACTUAL" numFmtId="0">
      <sharedItems containsSemiMixedTypes="0" containsString="0" containsNumber="1" minValue="0" maxValue="73259323778"/>
    </cacheField>
    <cacheField name="xxx" numFmtId="0">
      <sharedItems containsNonDate="0" containsString="0" containsBlank="1"/>
    </cacheField>
    <cacheField name="Recursos restringidos" numFmtId="0">
      <sharedItems containsString="0" containsBlank="1" containsNumber="1" minValue="-3810894821.6900001" maxValue="0"/>
    </cacheField>
    <cacheField name="Traslados en tramite" numFmtId="0">
      <sharedItems containsSemiMixedTypes="0" containsString="0" containsNumber="1" containsInteger="1" minValue="0" maxValue="0"/>
    </cacheField>
    <cacheField name="Apropiacion actual" numFmtId="0">
      <sharedItems containsSemiMixedTypes="0" containsString="0" containsNumber="1" minValue="0" maxValue="73259323778"/>
    </cacheField>
    <cacheField name="xx" numFmtId="0">
      <sharedItems containsNonDate="0" containsString="0" containsBlank="1"/>
    </cacheField>
    <cacheField name="Cod" numFmtId="0">
      <sharedItems containsSemiMixedTypes="0" containsString="0" containsNumber="1" minValue="110.301" maxValue="440.30200000000002"/>
    </cacheField>
    <cacheField name="Total trasl" numFmtId="0">
      <sharedItems containsSemiMixedTypes="0" containsString="0" containsNumber="1" minValue="-355000000" maxValue="42590921496"/>
    </cacheField>
    <cacheField name="Aprop Final" numFmtId="0">
      <sharedItems containsSemiMixedTypes="0" containsString="0" containsNumber="1" minValue="0" maxValue="73259323778"/>
    </cacheField>
    <cacheField name="Datos control Disp" numFmtId="0">
      <sharedItems containsSemiMixedTypes="0" containsString="0" containsNumber="1" minValue="-3126330686" maxValue="42570900963"/>
    </cacheField>
    <cacheField name="validador" numFmtId="0">
      <sharedItems containsSemiMixedTypes="0" containsString="0" containsNumber="1" minValue="-355000000" maxValue="425909214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659.463059374997" createdVersion="8" refreshedVersion="8" minRefreshableVersion="3" recordCount="184" xr:uid="{8A36AF71-D618-4FB0-90A0-1D84AA9F9D4C}">
  <cacheSource type="worksheet">
    <worksheetSource ref="H1:BJ184" sheet="Presupuesto 2025"/>
  </cacheSource>
  <cacheFields count="58">
    <cacheField name="Fuente" numFmtId="0">
      <sharedItems/>
    </cacheField>
    <cacheField name="Concp" numFmtId="0">
      <sharedItems/>
    </cacheField>
    <cacheField name="Concepto" numFmtId="0">
      <sharedItems/>
    </cacheField>
    <cacheField name="RubroDec Liq" numFmtId="0">
      <sharedItems/>
    </cacheField>
    <cacheField name="RubroDec Liq-desc" numFmtId="0">
      <sharedItems containsBlank="1"/>
    </cacheField>
    <cacheField name="Desagreg Ord" numFmtId="0">
      <sharedItems/>
    </cacheField>
    <cacheField name="Desagr Ord Desc" numFmtId="0">
      <sharedItems/>
    </cacheField>
    <cacheField name="Max Desag" numFmtId="0">
      <sharedItems containsBlank="1"/>
    </cacheField>
    <cacheField name="Desc -Max Desag" numFmtId="0">
      <sharedItems/>
    </cacheField>
    <cacheField name="Desagregacion SIIF" numFmtId="0">
      <sharedItems/>
    </cacheField>
    <cacheField name="Máxima Desagre" numFmtId="0">
      <sharedItems containsNonDate="0" containsString="0" containsBlank="1"/>
    </cacheField>
    <cacheField name="Descr" numFmtId="0">
      <sharedItems containsNonDate="0" containsString="0" containsBlank="1"/>
    </cacheField>
    <cacheField name="NIVEL OBLIG" numFmtId="0">
      <sharedItems containsBlank="1"/>
    </cacheField>
    <cacheField name="DESC NIVL OBL" numFmtId="0">
      <sharedItems containsBlank="1"/>
    </cacheField>
    <cacheField name="DEPENDENCIA" numFmtId="41">
      <sharedItems count="3">
        <s v="a. DIRECCIÓN GENERAL"/>
        <s v="b. DIR. PROGRAMATICA DE REINTEGRACION"/>
        <s v="c. SECRETARIA GENERAL"/>
      </sharedItems>
    </cacheField>
    <cacheField name="Oficina" numFmtId="0">
      <sharedItems count="17">
        <s v="a. Dirección General"/>
        <s v="b  Grupo control Interno de Gestión"/>
        <s v="c. Grupo de Corresponsabilidad"/>
        <s v="d. Oficina Asesora de Comunicaciones"/>
        <s v="e. Oficina Asesora de Planeación"/>
        <s v="f. Oficina Asesora Jurídica"/>
        <s v="a. Dirección Programática"/>
        <s v="a. Secretaria General"/>
        <s v="b .Subdirección Financiera"/>
        <s v="c. Subdirección Administrativa"/>
        <s v="d. Oficina de Tecnologías de la Información"/>
        <s v="e. Grupo de Atención al Ciudadano "/>
        <s v="f. Talento Humano"/>
        <s v="4. PROYECCION PLANTA DE PERSONAL "/>
        <s v="5. CUOTA AUDITAJE"/>
        <s v="6. CONCILIACIONES"/>
        <s v="7. SANCIONES"/>
      </sharedItems>
    </cacheField>
    <cacheField name="GRUPO  " numFmtId="0">
      <sharedItems/>
    </cacheField>
    <cacheField name="ACTIVIDAD PRESUPUESTAL" numFmtId="0">
      <sharedItems/>
    </cacheField>
    <cacheField name="PRESUPUESTO 2025" numFmtId="43">
      <sharedItems containsSemiMixedTypes="0" containsString="0" containsNumber="1" minValue="0" maxValue="37697000000"/>
    </cacheField>
    <cacheField name=" 1 " numFmtId="43">
      <sharedItems containsSemiMixedTypes="0" containsString="0" containsNumber="1" containsInteger="1" minValue="0" maxValue="0"/>
    </cacheField>
    <cacheField name=" 2 " numFmtId="43">
      <sharedItems containsSemiMixedTypes="0" containsString="0" containsNumber="1" containsInteger="1" minValue="0" maxValue="0"/>
    </cacheField>
    <cacheField name=" 3 " numFmtId="43">
      <sharedItems containsSemiMixedTypes="0" containsString="0" containsNumber="1" containsInteger="1" minValue="0" maxValue="0"/>
    </cacheField>
    <cacheField name=" 4 " numFmtId="43">
      <sharedItems containsSemiMixedTypes="0" containsString="0" containsNumber="1" containsInteger="1" minValue="0" maxValue="0"/>
    </cacheField>
    <cacheField name=" 5 " numFmtId="43">
      <sharedItems containsSemiMixedTypes="0" containsString="0" containsNumber="1" containsInteger="1" minValue="0" maxValue="0"/>
    </cacheField>
    <cacheField name=" 6 " numFmtId="43">
      <sharedItems containsSemiMixedTypes="0" containsString="0" containsNumber="1" containsInteger="1" minValue="0" maxValue="0"/>
    </cacheField>
    <cacheField name=" 7 " numFmtId="43">
      <sharedItems containsSemiMixedTypes="0" containsString="0" containsNumber="1" containsInteger="1" minValue="0" maxValue="0"/>
    </cacheField>
    <cacheField name=" 8 " numFmtId="43">
      <sharedItems containsSemiMixedTypes="0" containsString="0" containsNumber="1" containsInteger="1" minValue="0" maxValue="0"/>
    </cacheField>
    <cacheField name=" 9 " numFmtId="43">
      <sharedItems containsSemiMixedTypes="0" containsString="0" containsNumber="1" containsInteger="1" minValue="0" maxValue="0"/>
    </cacheField>
    <cacheField name=" 10 " numFmtId="43">
      <sharedItems containsSemiMixedTypes="0" containsString="0" containsNumber="1" containsInteger="1" minValue="0" maxValue="0"/>
    </cacheField>
    <cacheField name=" 11 " numFmtId="43">
      <sharedItems containsSemiMixedTypes="0" containsString="0" containsNumber="1" containsInteger="1" minValue="0" maxValue="0"/>
    </cacheField>
    <cacheField name=" 12 " numFmtId="43">
      <sharedItems containsSemiMixedTypes="0" containsString="0" containsNumber="1" containsInteger="1" minValue="0" maxValue="0"/>
    </cacheField>
    <cacheField name=" 13 " numFmtId="43">
      <sharedItems containsSemiMixedTypes="0" containsString="0" containsNumber="1" containsInteger="1" minValue="0" maxValue="0"/>
    </cacheField>
    <cacheField name=" 34 " numFmtId="43">
      <sharedItems containsSemiMixedTypes="0" containsString="0" containsNumber="1" containsInteger="1" minValue="0" maxValue="0"/>
    </cacheField>
    <cacheField name=" 35 " numFmtId="43">
      <sharedItems containsSemiMixedTypes="0" containsString="0" containsNumber="1" containsInteger="1" minValue="0" maxValue="0"/>
    </cacheField>
    <cacheField name=" 36 " numFmtId="43">
      <sharedItems containsSemiMixedTypes="0" containsString="0" containsNumber="1" containsInteger="1" minValue="0" maxValue="0"/>
    </cacheField>
    <cacheField name=" 37 " numFmtId="43">
      <sharedItems containsSemiMixedTypes="0" containsString="0" containsNumber="1" containsInteger="1" minValue="0" maxValue="0"/>
    </cacheField>
    <cacheField name=" 38 " numFmtId="43">
      <sharedItems containsSemiMixedTypes="0" containsString="0" containsNumber="1" containsInteger="1" minValue="0" maxValue="0"/>
    </cacheField>
    <cacheField name=" 39 " numFmtId="43">
      <sharedItems containsSemiMixedTypes="0" containsString="0" containsNumber="1" containsInteger="1" minValue="0" maxValue="0"/>
    </cacheField>
    <cacheField name=" 40 " numFmtId="43">
      <sharedItems containsSemiMixedTypes="0" containsString="0" containsNumber="1" containsInteger="1" minValue="0" maxValue="0"/>
    </cacheField>
    <cacheField name=" 41 " numFmtId="43">
      <sharedItems containsSemiMixedTypes="0" containsString="0" containsNumber="1" containsInteger="1" minValue="0" maxValue="0"/>
    </cacheField>
    <cacheField name=" 42 " numFmtId="43">
      <sharedItems containsSemiMixedTypes="0" containsString="0" containsNumber="1" containsInteger="1" minValue="0" maxValue="0"/>
    </cacheField>
    <cacheField name=" 43 " numFmtId="43">
      <sharedItems containsSemiMixedTypes="0" containsString="0" containsNumber="1" containsInteger="1" minValue="0" maxValue="0"/>
    </cacheField>
    <cacheField name=" 44 " numFmtId="43">
      <sharedItems containsSemiMixedTypes="0" containsString="0" containsNumber="1" containsInteger="1" minValue="0" maxValue="0"/>
    </cacheField>
    <cacheField name=" 45 " numFmtId="43">
      <sharedItems containsSemiMixedTypes="0" containsString="0" containsNumber="1" containsInteger="1" minValue="0" maxValue="0"/>
    </cacheField>
    <cacheField name="PRESUPUESTO ACTUAL" numFmtId="43">
      <sharedItems containsSemiMixedTypes="0" containsString="0" containsNumber="1" minValue="0" maxValue="37697000000"/>
    </cacheField>
    <cacheField name="*" numFmtId="0">
      <sharedItems containsNonDate="0" containsString="0" containsBlank="1"/>
    </cacheField>
    <cacheField name="Recursos Restringidos" numFmtId="43">
      <sharedItems containsSemiMixedTypes="0" containsString="0" containsNumber="1" containsInteger="1" minValue="0" maxValue="0"/>
    </cacheField>
    <cacheField name="Traslados en tramite" numFmtId="43">
      <sharedItems containsSemiMixedTypes="0" containsString="0" containsNumber="1" containsInteger="1" minValue="0" maxValue="0"/>
    </cacheField>
    <cacheField name="Apropiacion actual" numFmtId="43">
      <sharedItems containsSemiMixedTypes="0" containsString="0" containsNumber="1" minValue="0" maxValue="37697000000"/>
    </cacheField>
    <cacheField name="**" numFmtId="0">
      <sharedItems containsNonDate="0" containsString="0" containsBlank="1"/>
    </cacheField>
    <cacheField name="Cod" numFmtId="164">
      <sharedItems containsSemiMixedTypes="0" containsString="0" containsNumber="1" minValue="110.20099999999999" maxValue="440.30099999999999"/>
    </cacheField>
    <cacheField name="Total trasl" numFmtId="43">
      <sharedItems containsSemiMixedTypes="0" containsString="0" containsNumber="1" containsInteger="1" minValue="0" maxValue="0"/>
    </cacheField>
    <cacheField name="Aprop Final" numFmtId="43">
      <sharedItems containsSemiMixedTypes="0" containsString="0" containsNumber="1" minValue="0" maxValue="37697000000"/>
    </cacheField>
    <cacheField name="Datos control Disp" numFmtId="43">
      <sharedItems containsSemiMixedTypes="0" containsString="0" containsNumber="1" containsInteger="1" minValue="0" maxValue="0"/>
    </cacheField>
    <cacheField name="validador" numFmtId="43">
      <sharedItems containsSemiMixedTypes="0" containsString="0" containsNumber="1" containsInteger="1" minValue="0" maxValue="0"/>
    </cacheField>
    <cacheField name="TRASLADOS NETOS" numFmtId="0" formula="'Total trasl'-#NAME?" databaseField="0"/>
    <cacheField name="_Total trasl" numFmtId="0" formula="'Total trasl'-#NAME?" databaseField="0"/>
    <cacheField name="Real Traslados" numFmtId="0" formula="'Total trasl'-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659.473810995369" createdVersion="7" refreshedVersion="8" minRefreshableVersion="3" recordCount="183" xr:uid="{1B8235C9-45EF-4F83-A689-513B20323B8B}">
  <cacheSource type="worksheet">
    <worksheetSource ref="K1:AZ184" sheet="Presupuesto 2025"/>
  </cacheSource>
  <cacheFields count="52">
    <cacheField name="RubroDec Liq" numFmtId="0">
      <sharedItems/>
    </cacheField>
    <cacheField name="RubroDec Liq-desc" numFmtId="0">
      <sharedItems containsBlank="1"/>
    </cacheField>
    <cacheField name="Desagreg Ord" numFmtId="0">
      <sharedItems/>
    </cacheField>
    <cacheField name="Desagr Ord Desc" numFmtId="0">
      <sharedItems/>
    </cacheField>
    <cacheField name="Max Desag" numFmtId="0">
      <sharedItems containsBlank="1"/>
    </cacheField>
    <cacheField name="Desc -Max Desag" numFmtId="0">
      <sharedItems/>
    </cacheField>
    <cacheField name="Desagregacion SIIF" numFmtId="0">
      <sharedItems count="54">
        <s v="A-02-02-02-008-003"/>
        <s v="A-03-03-01-001"/>
        <s v="A-02-02-02-008-009"/>
        <s v="A-02-02-02-008-004"/>
        <s v="C-0211-1000-3-53107c-0211015-02"/>
        <s v="C-0211-1000-3-53107c-0211017-03"/>
        <s v="C-0211-1000-3-53107c-0211018-02"/>
        <s v="C-0211-1000-4-53107c-0211022-02"/>
        <s v="A-02-02-02-007-001"/>
        <s v="A-02-02-02-008-005"/>
        <s v="A-02-02-02-008-002"/>
        <s v="A-02-02-01-004-005"/>
        <s v="A-02-01-01-003-008"/>
        <s v="A-02-02-02-009-004"/>
        <s v="A-02-02-01-003-005"/>
        <s v="A-02-01-01-004-003"/>
        <s v="A-02-02-02-005-004"/>
        <s v="A-02-02-01-003-006"/>
        <s v="A-02-01-01-004-004"/>
        <s v="A-02-02-02-007-002"/>
        <s v="A-02-02-02-006-003"/>
        <s v="A-02-02-02-008-007"/>
        <s v="A-02-02-01-003-003"/>
        <s v="A-02-02-02-006-009"/>
        <s v="A-02-02-02-010"/>
        <s v="A-02-02-02-009-003"/>
        <s v="A-02-02-01-004-006"/>
        <s v="A-02-02-02-006-004"/>
        <s v="A-02-02-02-008-008"/>
        <s v="A-02-02-02-006-006"/>
        <s v="A-02-02-02-006-007"/>
        <s v="A-02-02-02-006-005"/>
        <s v="A-08-01-02-006"/>
        <s v="A-08-01-02-001"/>
        <s v="A-02-02-01-004-003"/>
        <s v="A-02-02-01-004-001"/>
        <s v="A-02-02-01-004-002"/>
        <s v="A-08-01-02-004"/>
        <s v="A-02-01-01-006-002"/>
        <s v="A-02-02-02-006-008"/>
        <s v="A-02-02-01-002-007"/>
        <s v="A-02-02-01-003-008"/>
        <s v="A-02-02-01-002-008"/>
        <s v="A-02-02-02-009-002"/>
        <s v="A-02-02-02-009-006"/>
        <s v="A-02-02-01-004-008"/>
        <s v="A-01-01-01"/>
        <s v="A-01-01-02"/>
        <s v="A-01-01-03"/>
        <s v="A-03-04-02-12-001"/>
        <s v="A-03-04-02-12-002"/>
        <s v="A-08-04-01"/>
        <s v="A-03-10-01-001"/>
        <s v="A-08-05-01-003"/>
      </sharedItems>
    </cacheField>
    <cacheField name="Máxima Desagre" numFmtId="0">
      <sharedItems containsNonDate="0" containsString="0" containsBlank="1"/>
    </cacheField>
    <cacheField name="Descr" numFmtId="0">
      <sharedItems containsNonDate="0" containsString="0" containsBlank="1"/>
    </cacheField>
    <cacheField name="NIVEL OBLIG" numFmtId="0">
      <sharedItems containsBlank="1"/>
    </cacheField>
    <cacheField name="DESC NIVL OBL" numFmtId="0">
      <sharedItems containsBlank="1"/>
    </cacheField>
    <cacheField name="DEPENDENCIA" numFmtId="41">
      <sharedItems count="3">
        <s v="a. DIRECCIÓN GENERAL"/>
        <s v="b. DIR. PROGRAMATICA DE REINTEGRACION"/>
        <s v="c. SECRETARIA GENERAL"/>
      </sharedItems>
    </cacheField>
    <cacheField name="Oficina" numFmtId="0">
      <sharedItems count="17">
        <s v="a. Dirección General"/>
        <s v="b  Grupo control Interno de Gestión"/>
        <s v="c. Grupo de Corresponsabilidad"/>
        <s v="d. Oficina Asesora de Comunicaciones"/>
        <s v="e. Oficina Asesora de Planeación"/>
        <s v="f. Oficina Asesora Jurídica"/>
        <s v="a. Dirección Programática"/>
        <s v="a. Secretaria General"/>
        <s v="b .Subdirección Financiera"/>
        <s v="c. Subdirección Administrativa"/>
        <s v="d. Oficina de Tecnologías de la Información"/>
        <s v="e. Grupo de Atención al Ciudadano "/>
        <s v="f. Talento Humano"/>
        <s v="4. PROYECCION PLANTA DE PERSONAL "/>
        <s v="5. CUOTA AUDITAJE"/>
        <s v="6. CONCILIACIONES"/>
        <s v="7. SANCIONES"/>
      </sharedItems>
    </cacheField>
    <cacheField name="GRUPO  " numFmtId="0">
      <sharedItems count="17">
        <s v="Dirección General"/>
        <s v="Grupo control Interno de Gestión"/>
        <s v="Grupo de Corresponsabilidad"/>
        <s v="Oficina Asesora de Comunicaciones"/>
        <s v="Oficina Asesora de Planeación"/>
        <s v="Oficina Asesora Jurídica"/>
        <s v="Dirección Programática de Reintegración"/>
        <s v="Secretaria General"/>
        <s v="Subdirección Financiera"/>
        <s v="Grupo de Almacen e Inventarios"/>
        <s v="Grupo de Gestión Administrativa"/>
        <s v="Subdirección Administrativa"/>
        <s v="Grupo de Gestión Documental"/>
        <s v="Oficina de Tecnologías de la Información"/>
        <s v="Grupo de Atención al Ciudadano "/>
        <s v="Talento Humano"/>
        <s v="Nómina Planta Funcionarios "/>
      </sharedItems>
    </cacheField>
    <cacheField name="ACTIVIDAD PRESUPUESTAL" numFmtId="0">
      <sharedItems count="177">
        <s v="Equipo Humano Dirección General"/>
        <s v="Honorarios Dirección General"/>
        <s v="Acciones para el fortalecimiento de los entornos seguros, autocuidado y mitigación de los riesgos a la población objeto"/>
        <s v="Apoyo Económico para traslado de PPR con riesgo extraordinario. El valor de cada desembolso es 2,5 SMLV"/>
        <s v="Preauditoria y auditoria de certificación"/>
        <s v="Auditoria de seguimento y recertificación"/>
        <s v="Encuentros estratégicos con actores internacionales "/>
        <s v="Central de medios"/>
        <s v="Programa Institucional ARN en TV y Radio"/>
        <s v="Servicios de Imprenta"/>
        <s v="Monitoreo de medios"/>
        <s v="Licenciamiento Tracking and Management System TMS"/>
        <s v="Conciliaciones"/>
        <s v="Contingente Judicial"/>
        <s v="Suscripción Actualización Normativa"/>
        <s v="Publicación de Actos Administrativos"/>
        <s v="Equipo Humano Dirección Programática de Reintegración"/>
        <s v="Acceso a los Beneficios de Inserción Económica"/>
        <s v="Desarrollo de acciones para el fortalecimiento de los entornos seguros, autocuidado y mitigación de los riesgos a la población objeto"/>
        <s v="Desembolso mensual por asistencia a los beneficios de acompañamiento del proceso de Reintegración"/>
        <s v="Desembolso para traslado de PPR con riesgo extraordinario. El valor de cada desembolso es 2,5 SMLV"/>
        <s v="Honorarios DPR"/>
        <s v="Desarrollo de Modelos Educativos Flexibles"/>
        <s v="Gestiones para el Aseguramiento de la población objeto acreditada por las autoridades competentes"/>
        <s v="Procesos de formación para el fortalecimiento de capacidades psicosociales de la población objeto y  los colaboradores de la ARN"/>
        <s v="Procesos territoriales orientados al fortalecimiento de entornos protectores y libres de violencia"/>
        <s v="Implementación del Programa Especial de Armonización con enfoque étnico"/>
        <s v="Desembolso mensual por asistencia al proceso de atención diferencial"/>
        <s v="Acciones para el fortalecimiento de la reincorporación política"/>
        <s v="Beneficios económicos Fuerza Pública (90% SMMLV  Mensual)"/>
        <s v="Fortalecimiento de capacidades psicosociales de las y los colaboradores de la ARN"/>
        <s v="Estrategia de cuidado y autocuidado en salud de población priorizada en firmantes del acuerdo y sus grupos familiares"/>
        <s v="Atención integral en salud "/>
        <s v="Impulso a la estrategia de consolidación de los ETCR"/>
        <s v="Fortaleciento organizativo y asociativo"/>
        <s v="Estrategia de prevención y superación de la estigmatización"/>
        <s v="Estrategia de Sostenibiliad de los procesos productivos"/>
        <s v="Acciones comunitarias para el fortalecimiento del liderazgo y la participación de las mujeres y la población LGTBIQ+"/>
        <s v="Procesos de orientación vocacional y promoción del emprendimiento"/>
        <s v="Desarrollo de procesos comunitarios orientados a la promocion de la reconciliacion y construcción de paz"/>
        <s v="Desarrollo de procesos restaurativos y acompañamiento a  comparecientes de Fuerza Pública"/>
        <s v="Acciones dirigidas al fortalecimiento de la empleabilidad y la inclusión laboral para la población objeto"/>
        <s v="Fortalecimiento de los sistemas de seguimiento y monitoreo"/>
        <s v="Acciones para la Promoción del desarrollo integral, aprendizaje para la paz y prevención de vulnerabilidades de niños y niñas"/>
        <s v="Apoyo a procesos de Educación superior de la población objeto"/>
        <s v="Estrategia diferencial para jóvenes"/>
        <s v="Beneficios Económicos (Asignación Mensual)"/>
        <s v="Suministro Económico de Alimentación"/>
        <s v="Estrategia de Acompañamiento a Familiares de presonas fallecidas (asesinadas) y desaparecidas"/>
        <s v="Programa/Estrategia de Reunificación Familiar"/>
        <s v="Prevención victimización y reincidencia de PPR en territorio. _x000a_Servicios de educación informal en derechos humanos, análisis y gestión del riesgo de victimización y reincidencia"/>
        <s v="Prevención victimización y reincidencia de PPR en territorio._x000a_Servicio de apoyo financiero a iniciativas locales de prevención de riesgos de victimización y reincidencia"/>
        <s v="Prevención victimización y reincidencia de PPR en territorio._x000a_Servicios de divulgación sobre Reintegración / Reincorporación, convivencia y reconciliación "/>
        <s v="Fortalecimiento Ex-integrantes de las FARC-EP NACIONAL._x000a_Servicios de acompañamiento a la población beneficiaria de la Reincorporación"/>
        <s v="Recursos especiales en verificación de necesidades"/>
        <s v="Formalización empleo CNSC"/>
        <s v="Equipo Humano Secretaria General"/>
        <s v="Honorarios Secretaría General"/>
        <s v="Recursos en verificación de necesidades"/>
        <s v="Antiguos ETCR - Acuerdo de Participación de Terceros"/>
        <s v="Adquisición de Firmas Digitales"/>
        <s v="Comisiones Bancarias por Desembolsos PPR"/>
        <s v="Adquisición de Mobiliario"/>
        <s v="Licenciamiento Software Control de Inventarios"/>
        <s v="Suministro de Papeleria y Consumibles"/>
        <s v="Servicios Públicos - Telefonía Centro de Contacto"/>
        <s v="Adecuaciones de las Sedes"/>
        <s v="Fumigación y lavado de tanques de agua"/>
        <s v="Adquisición de elementos requeridos para el funcionamiento - Compra de persianas"/>
        <s v="Adquisición de elementos requeridos para el funcionamiento"/>
        <s v="Adquisición de elementos requeridos para el funcionamiento - Instalación"/>
        <s v="Adquisición de elementos requeridos para el funcionamiento - Recarga de Extintores"/>
        <s v="Adquisición de elementos requeridos para el funcionamiento - Peliculas Solares"/>
        <s v="Adquisición de elementos requeridos para el funcionamiento - Maq usos generales"/>
        <s v="Adquisición de elementos requeridos para el funcionamiento - Maq usos especiales"/>
        <s v="Arrendamiento de Inmuebles"/>
        <s v="Adquisición Elementos de Ferreteria"/>
        <s v="Aseo Cafetería y Mantenimiento - Aseo"/>
        <s v="Aseo Cafetería y Mantenimiento - Cafeteria"/>
        <s v="Aseo Cafetería y Mantenimiento"/>
        <s v="Aseo Cafetería y Mantenimiento - Mantenimiento"/>
        <s v="Caja Menor"/>
        <s v="Caja Menor - Combustible / Aceite"/>
        <s v="Caja Menor - Diversos"/>
        <s v="Caja Menor - Acueducto"/>
        <s v="Caja Menor - Energia"/>
        <s v="Caja Menor - Gas"/>
        <s v="Caja Menor - Telefono, Fax y otros"/>
        <s v="Caja Menor - Viaticos"/>
        <s v="Caja Menor - Gastos Judiciales"/>
        <s v="Caja Menor - Exámenes médicos"/>
        <s v="Caja Menor - Productos Metalicos"/>
        <s v="Caja Menor - Servicios de construcción"/>
        <s v="Caja Menor - Transporte"/>
        <s v="Caja Menor - Seguros de la Entidad"/>
        <s v="Caja Menor - Servicio de mantenimiento, reparación e Instalación (excepto Servicios de Construcción)"/>
        <s v="Caja Menor - Servicio de Seguridad con Vehículo Blindado / Seguidor"/>
        <s v="Caja Menor - Alimentación / Hospedaje"/>
        <s v="Caja Menor - Peajes / Parqueadero"/>
        <s v="Caja Menor - Servicio de Transporte de Carga"/>
        <s v="Aires Acondicionados"/>
        <s v="Suministro de Combustible"/>
        <s v="Seguros de la Entidad"/>
        <s v="Servicio de Vehículo - Operario"/>
        <s v="Servicio de Vehículo"/>
        <s v="Impuestos y Multas"/>
        <s v="Impuesto Predial"/>
        <s v="Mantenimiento Parque Automotor - Mantenimiento"/>
        <s v="Mantenimiento Parque Automotor - Lubricantes"/>
        <s v="Mantenimiento Parque Automotor - Llantas"/>
        <s v="Mantenimiento Parque Automotor - Repuestos"/>
        <s v="Servicios Públicos - Acueducto"/>
        <s v="Servicios Públicos - Energia"/>
        <s v="Servicios Públicos"/>
        <s v="Recolección Residuos Peligros "/>
        <s v="Elementos para el Plan de Gestión Ambiental"/>
        <s v="Servicio para el plan de gestión ambiental"/>
        <s v="Impuesto de Alumbrado Público"/>
        <s v="Servicios de Transporte Nacional Especial"/>
        <s v="Peritaje de vehículos"/>
        <s v="Servicio de Vigilancia y Seguridad Privada"/>
        <s v="Control de Acceso"/>
        <s v="Administradora de Riesgos Laborales ARL"/>
        <s v="Operador Logístico"/>
        <s v="Sistema de Gestión de Documentos Electrónicos de Archivo - SGDEA"/>
        <s v="Arrendamiento de Inmuebles - Bodega Mobiliario"/>
        <s v="Arrendamiento de Inmuebles - Bodega Documental"/>
        <s v="Servicios Postales de Correspondencia"/>
        <s v="Desarrollo Sofware Ventanilla Virtual Trámites"/>
        <s v="Compra Insumos Gestión Documental "/>
        <s v="Conectividad y Comunicaciones"/>
        <s v="Dotación de Equipos"/>
        <s v="Renovación y Adquisición de Licenciamiento"/>
        <s v="Servicio Premier de Microsoft y Conexos"/>
        <s v="Servicios Tecnológicos"/>
        <s v="Administrar Servicio Centro de Contacto"/>
        <s v="Asistencia técnica y sensibilización enfoque diferencial "/>
        <s v="Herramienta medición de satisfacción"/>
        <s v="Bienestar Enfocado al Clima, Cultura y Gestión del Cambio"/>
        <s v="Elementos de SST, emergencias y ergonómicos"/>
        <s v="Adquisición de tiquetes"/>
        <s v="Comisiones y Gastos de Viaje - Viaticos"/>
        <s v="Comisiones y Gastos de Viaje - Transporte de carga"/>
        <s v="Comisiones y Gastos de Viaje - Gastos de Transporte"/>
        <s v="Capacitación, Cursos y Seminarios"/>
        <s v="Comisiones y Gastos de Viaje - Empleados - Contratistas"/>
        <s v="Dotación de Personal"/>
        <s v="Exámenes Médicos Ocupacionales, Actividades Semana de la Salud y Vacunación"/>
        <s v="Incentivos Educación Formal"/>
        <s v="Pruebas Psicotécnicas"/>
        <s v="Batería de Riesgo Psicosocial"/>
        <s v="Teletrabajo - Internet"/>
        <s v="Teletrabajo - Energia"/>
        <s v="Actividades de Selección, Salud Ocupacional, Bienestar y Capacitación"/>
        <s v="Software Gestión Talento Humano"/>
        <s v="Pago Comisión Nacional del Servicio Civil"/>
        <s v="Apoyo Monturas"/>
        <s v="Financiamiento de área protegida a Nivel Nacional "/>
        <s v="Licenciamiento para desarrollo de cursos virtuales"/>
        <s v="Bienestar Social en Salud y Educación Física"/>
        <s v="Implementación Sello Equipares"/>
        <s v="Nómina Planta Funcionarios ARN - Salario"/>
        <s v="Nómina Planta Funcionarios ARN - Contribuciones inherentes a la nómina"/>
        <s v="Nómina Planta Funcionarios ARN - Remuneraciones no constitutivas de factor salarial"/>
        <s v="Incapacidades (no de pensiones)"/>
        <s v="Incapacidades, Licencias de Maternidad y Paternidad"/>
        <s v="Tributo Tarifa Control Fiscal Contraloría General de la República"/>
        <s v="Sentencias"/>
        <s v="Sanciones Administrativas"/>
        <s v="Auditoria de seguimiento y recertificación" u="1"/>
        <s v="Estrategia de Acompañamiento a Familiares de personas fallecidas (asesinadas) y desaparecidas" u="1"/>
        <s v="Estrategia de Sostenibilidad de los procesos productivos" u="1"/>
        <s v="Licenciamiento Trading and Management System TMS" u="1"/>
        <s v="Servicios Públicos - Grupos Territoriales" u="1"/>
        <s v="Licenciamiento TracJing and Management System TMS" u="1"/>
        <s v="Desarrollo de procesos comunitarios orientados a la promocion de la reconciliacion y construción de paz" u="1"/>
        <s v="Adquisición de tiquetes " u="1"/>
      </sharedItems>
    </cacheField>
    <cacheField name="PRESUPUESTO 2025" numFmtId="43">
      <sharedItems containsSemiMixedTypes="0" containsString="0" containsNumber="1" minValue="0" maxValue="37697000000"/>
    </cacheField>
    <cacheField name=" 1 " numFmtId="43">
      <sharedItems containsSemiMixedTypes="0" containsString="0" containsNumber="1" containsInteger="1" minValue="0" maxValue="0"/>
    </cacheField>
    <cacheField name=" 2 " numFmtId="43">
      <sharedItems containsSemiMixedTypes="0" containsString="0" containsNumber="1" containsInteger="1" minValue="0" maxValue="0"/>
    </cacheField>
    <cacheField name=" 3 " numFmtId="43">
      <sharedItems containsSemiMixedTypes="0" containsString="0" containsNumber="1" containsInteger="1" minValue="0" maxValue="0"/>
    </cacheField>
    <cacheField name=" 4 " numFmtId="43">
      <sharedItems containsSemiMixedTypes="0" containsString="0" containsNumber="1" containsInteger="1" minValue="0" maxValue="0"/>
    </cacheField>
    <cacheField name=" 5 " numFmtId="43">
      <sharedItems containsSemiMixedTypes="0" containsString="0" containsNumber="1" containsInteger="1" minValue="0" maxValue="0"/>
    </cacheField>
    <cacheField name=" 6 " numFmtId="43">
      <sharedItems containsSemiMixedTypes="0" containsString="0" containsNumber="1" containsInteger="1" minValue="0" maxValue="0"/>
    </cacheField>
    <cacheField name=" 7 " numFmtId="43">
      <sharedItems containsSemiMixedTypes="0" containsString="0" containsNumber="1" containsInteger="1" minValue="0" maxValue="0"/>
    </cacheField>
    <cacheField name=" 8 " numFmtId="43">
      <sharedItems containsSemiMixedTypes="0" containsString="0" containsNumber="1" containsInteger="1" minValue="0" maxValue="0"/>
    </cacheField>
    <cacheField name=" 9 " numFmtId="43">
      <sharedItems containsSemiMixedTypes="0" containsString="0" containsNumber="1" containsInteger="1" minValue="0" maxValue="0"/>
    </cacheField>
    <cacheField name=" 10 " numFmtId="43">
      <sharedItems containsSemiMixedTypes="0" containsString="0" containsNumber="1" containsInteger="1" minValue="0" maxValue="0"/>
    </cacheField>
    <cacheField name=" 11 " numFmtId="43">
      <sharedItems containsSemiMixedTypes="0" containsString="0" containsNumber="1" containsInteger="1" minValue="0" maxValue="0"/>
    </cacheField>
    <cacheField name=" 12 " numFmtId="43">
      <sharedItems containsSemiMixedTypes="0" containsString="0" containsNumber="1" containsInteger="1" minValue="0" maxValue="0"/>
    </cacheField>
    <cacheField name=" 13 " numFmtId="43">
      <sharedItems containsSemiMixedTypes="0" containsString="0" containsNumber="1" containsInteger="1" minValue="0" maxValue="0"/>
    </cacheField>
    <cacheField name=" 34 " numFmtId="43">
      <sharedItems containsSemiMixedTypes="0" containsString="0" containsNumber="1" containsInteger="1" minValue="0" maxValue="0"/>
    </cacheField>
    <cacheField name=" 35 " numFmtId="43">
      <sharedItems containsSemiMixedTypes="0" containsString="0" containsNumber="1" containsInteger="1" minValue="0" maxValue="0"/>
    </cacheField>
    <cacheField name=" 36 " numFmtId="43">
      <sharedItems containsSemiMixedTypes="0" containsString="0" containsNumber="1" containsInteger="1" minValue="0" maxValue="0"/>
    </cacheField>
    <cacheField name=" 37 " numFmtId="43">
      <sharedItems containsSemiMixedTypes="0" containsString="0" containsNumber="1" containsInteger="1" minValue="0" maxValue="0"/>
    </cacheField>
    <cacheField name=" 38 " numFmtId="43">
      <sharedItems containsSemiMixedTypes="0" containsString="0" containsNumber="1" containsInteger="1" minValue="0" maxValue="0"/>
    </cacheField>
    <cacheField name=" 39 " numFmtId="43">
      <sharedItems containsSemiMixedTypes="0" containsString="0" containsNumber="1" containsInteger="1" minValue="0" maxValue="0"/>
    </cacheField>
    <cacheField name=" 40 " numFmtId="43">
      <sharedItems containsSemiMixedTypes="0" containsString="0" containsNumber="1" containsInteger="1" minValue="0" maxValue="0"/>
    </cacheField>
    <cacheField name=" 41 " numFmtId="43">
      <sharedItems containsSemiMixedTypes="0" containsString="0" containsNumber="1" containsInteger="1" minValue="0" maxValue="0"/>
    </cacheField>
    <cacheField name=" 42 " numFmtId="43">
      <sharedItems containsSemiMixedTypes="0" containsString="0" containsNumber="1" containsInteger="1" minValue="0" maxValue="0"/>
    </cacheField>
    <cacheField name=" 43 " numFmtId="43">
      <sharedItems containsSemiMixedTypes="0" containsString="0" containsNumber="1" containsInteger="1" minValue="0" maxValue="0"/>
    </cacheField>
    <cacheField name=" 44 " numFmtId="43">
      <sharedItems containsSemiMixedTypes="0" containsString="0" containsNumber="1" containsInteger="1" minValue="0" maxValue="0"/>
    </cacheField>
    <cacheField name=" 45 " numFmtId="43">
      <sharedItems containsSemiMixedTypes="0" containsString="0" containsNumber="1" containsInteger="1" minValue="0" maxValue="0"/>
    </cacheField>
    <cacheField name="PRESUPUESTO ACTUAL" numFmtId="43">
      <sharedItems containsSemiMixedTypes="0" containsString="0" containsNumber="1" minValue="0" maxValue="37697000000"/>
    </cacheField>
    <cacheField name="Traslados Primer Trimestre" numFmtId="0" formula="#NAME?+#NAME?+#NAME?" databaseField="0"/>
    <cacheField name="Suma de Traslados Junio" numFmtId="0" formula="#NAME?+#NAME?" databaseField="0"/>
    <cacheField name="Traslados Segundo Trimestre" numFmtId="0" formula="#NAME?+#NAME?+#NAME?" databaseField="0"/>
    <cacheField name="Traslados Julio_" numFmtId="0" formula="#NAME?+#NAME?" databaseField="0"/>
    <cacheField name="Traslados Tercer Trimestre" numFmtId="0" formula="#NAME?+#NAME?+#NAME?" databaseField="0"/>
    <cacheField name="Traslados Cuarto Trimestre" numFmtId="0" formula="#NAME?+#NAME?+#NAME?" databaseField="0"/>
    <cacheField name="Total Traslados Julio" numFmtId="0" formula="#NAME?+#NAME?" databaseField="0"/>
    <cacheField name="Total Traslados Agosto" numFmtId="0" formula="#NAME?+#NAME?" databaseField="0"/>
    <cacheField name="Traslados Octubre_" numFmtId="0" formula="#NAME?+#NAME?+#NAME?" databaseField="0"/>
    <cacheField name="Traslados Noviembre_" numFmtId="0" formula="#NAME?+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659.634336342591" createdVersion="8" refreshedVersion="8" minRefreshableVersion="3" recordCount="183" xr:uid="{A7E71510-5F21-453B-963D-117E72A9B73D}">
  <cacheSource type="worksheet">
    <worksheetSource ref="H1:AZ184" sheet="Presupuesto 2025"/>
  </cacheSource>
  <cacheFields count="45">
    <cacheField name="Fuente" numFmtId="0">
      <sharedItems count="3">
        <s v="F"/>
        <s v="I"/>
        <s v="B" u="1"/>
      </sharedItems>
    </cacheField>
    <cacheField name="Concp" numFmtId="0">
      <sharedItems/>
    </cacheField>
    <cacheField name="Concepto" numFmtId="0">
      <sharedItems count="7">
        <s v="2. ADQUISICION DE BIENES Y SERVICIOS"/>
        <s v="3. TRANSFERENCIAS "/>
        <s v="4. INVERSIÓN"/>
        <s v="8. GASTOS POR TRIBUTOS, MULTAS, SANCIONES E INTERESES DE MORA"/>
        <s v="1. GASTOS DE PERSONAL"/>
        <s v="3. TRANSFERENCIAS PERSONAL"/>
        <s v="10. SERVICIO DEUDA" u="1"/>
      </sharedItems>
    </cacheField>
    <cacheField name="RubroDec Liq" numFmtId="0">
      <sharedItems/>
    </cacheField>
    <cacheField name="RubroDec Liq-desc" numFmtId="0">
      <sharedItems containsBlank="1"/>
    </cacheField>
    <cacheField name="Desagreg Ord" numFmtId="0">
      <sharedItems/>
    </cacheField>
    <cacheField name="Desagr Ord Desc" numFmtId="0">
      <sharedItems/>
    </cacheField>
    <cacheField name="Max Desag" numFmtId="0">
      <sharedItems containsBlank="1"/>
    </cacheField>
    <cacheField name="Desc -Max Desag" numFmtId="0">
      <sharedItems/>
    </cacheField>
    <cacheField name="Desagregacion SIIF" numFmtId="0">
      <sharedItems count="58">
        <s v="A-02-02-02-008-003"/>
        <s v="A-03-03-01-001"/>
        <s v="A-02-02-02-008-009"/>
        <s v="A-02-02-02-008-004"/>
        <s v="C-0211-1000-3-53107c-0211015-02"/>
        <s v="C-0211-1000-3-53107c-0211017-03"/>
        <s v="C-0211-1000-3-53107c-0211018-02"/>
        <s v="C-0211-1000-4-53107c-0211022-02"/>
        <s v="A-02-02-02-007-001"/>
        <s v="A-02-02-02-008-005"/>
        <s v="A-02-02-02-008-002"/>
        <s v="A-02-02-01-004-005"/>
        <s v="A-02-01-01-003-008"/>
        <s v="A-02-02-02-009-004"/>
        <s v="A-02-02-01-003-005"/>
        <s v="A-02-01-01-004-003"/>
        <s v="A-02-02-02-005-004"/>
        <s v="A-02-02-01-003-006"/>
        <s v="A-02-01-01-004-004"/>
        <s v="A-02-02-02-007-002"/>
        <s v="A-02-02-02-006-003"/>
        <s v="A-02-02-02-008-007"/>
        <s v="A-02-02-01-003-003"/>
        <s v="A-02-02-02-006-009"/>
        <s v="A-02-02-02-010"/>
        <s v="A-02-02-02-009-003"/>
        <s v="A-02-02-01-004-006"/>
        <s v="A-02-02-02-006-004"/>
        <s v="A-02-02-02-008-008"/>
        <s v="A-02-02-02-006-006"/>
        <s v="A-02-02-02-006-007"/>
        <s v="A-02-02-02-006-005"/>
        <s v="A-08-01-02-006"/>
        <s v="A-08-01-02-001"/>
        <s v="A-02-02-01-004-003"/>
        <s v="A-02-02-01-004-001"/>
        <s v="A-02-02-01-004-002"/>
        <s v="A-08-01-02-004"/>
        <s v="A-02-01-01-006-002"/>
        <s v="A-02-02-02-006-008"/>
        <s v="A-02-02-01-002-007"/>
        <s v="A-02-02-01-003-008"/>
        <s v="A-02-02-01-002-008"/>
        <s v="A-02-02-02-009-002"/>
        <s v="A-02-02-02-009-006"/>
        <s v="A-02-02-01-004-008"/>
        <s v="A-01-01-01"/>
        <s v="A-01-01-02"/>
        <s v="A-01-01-03"/>
        <s v="A-03-04-02-12-001"/>
        <s v="A-03-04-02-12-002"/>
        <s v="A-08-04-01"/>
        <s v="A-03-10-01-001"/>
        <s v="A-08-05-01-003"/>
        <s v="C-0211-1000-3-0-0211015-02" u="1"/>
        <s v="C-0211-1000-3-0-0211017-03" u="1"/>
        <s v="C-0211-1000-3-0-0211018-02" u="1"/>
        <s v="C-0211-1000-4-0-0211022-02" u="1"/>
      </sharedItems>
    </cacheField>
    <cacheField name="Máxima Desagre" numFmtId="0">
      <sharedItems containsNonDate="0" containsString="0" containsBlank="1"/>
    </cacheField>
    <cacheField name="Descr" numFmtId="0">
      <sharedItems containsNonDate="0" containsString="0" containsBlank="1"/>
    </cacheField>
    <cacheField name="NIVEL OBLIG" numFmtId="0">
      <sharedItems containsBlank="1"/>
    </cacheField>
    <cacheField name="DESC NIVL OBL" numFmtId="0">
      <sharedItems containsBlank="1"/>
    </cacheField>
    <cacheField name="DEPENDENCIA" numFmtId="41">
      <sharedItems count="3">
        <s v="a. DIRECCIÓN GENERAL"/>
        <s v="b. DIR. PROGRAMATICA DE REINTEGRACION"/>
        <s v="c. SECRETARIA GENERAL"/>
      </sharedItems>
    </cacheField>
    <cacheField name="Oficina" numFmtId="0">
      <sharedItems/>
    </cacheField>
    <cacheField name="GRUPO  " numFmtId="0">
      <sharedItems/>
    </cacheField>
    <cacheField name="ACTIVIDAD PRESUPUESTAL" numFmtId="0">
      <sharedItems/>
    </cacheField>
    <cacheField name="PRESUPUESTO 2025" numFmtId="43">
      <sharedItems containsSemiMixedTypes="0" containsString="0" containsNumber="1" minValue="0" maxValue="37697000000"/>
    </cacheField>
    <cacheField name=" 1 " numFmtId="43">
      <sharedItems containsSemiMixedTypes="0" containsString="0" containsNumber="1" containsInteger="1" minValue="0" maxValue="0"/>
    </cacheField>
    <cacheField name=" 2 " numFmtId="43">
      <sharedItems containsSemiMixedTypes="0" containsString="0" containsNumber="1" containsInteger="1" minValue="0" maxValue="0"/>
    </cacheField>
    <cacheField name=" 3 " numFmtId="43">
      <sharedItems containsSemiMixedTypes="0" containsString="0" containsNumber="1" containsInteger="1" minValue="0" maxValue="0"/>
    </cacheField>
    <cacheField name=" 4 " numFmtId="43">
      <sharedItems containsSemiMixedTypes="0" containsString="0" containsNumber="1" containsInteger="1" minValue="0" maxValue="0"/>
    </cacheField>
    <cacheField name=" 5 " numFmtId="43">
      <sharedItems containsSemiMixedTypes="0" containsString="0" containsNumber="1" containsInteger="1" minValue="0" maxValue="0"/>
    </cacheField>
    <cacheField name=" 6 " numFmtId="43">
      <sharedItems containsSemiMixedTypes="0" containsString="0" containsNumber="1" containsInteger="1" minValue="0" maxValue="0"/>
    </cacheField>
    <cacheField name=" 7 " numFmtId="43">
      <sharedItems containsSemiMixedTypes="0" containsString="0" containsNumber="1" containsInteger="1" minValue="0" maxValue="0"/>
    </cacheField>
    <cacheField name=" 8 " numFmtId="43">
      <sharedItems containsSemiMixedTypes="0" containsString="0" containsNumber="1" containsInteger="1" minValue="0" maxValue="0"/>
    </cacheField>
    <cacheField name=" 9 " numFmtId="43">
      <sharedItems containsSemiMixedTypes="0" containsString="0" containsNumber="1" containsInteger="1" minValue="0" maxValue="0"/>
    </cacheField>
    <cacheField name=" 10 " numFmtId="43">
      <sharedItems containsSemiMixedTypes="0" containsString="0" containsNumber="1" containsInteger="1" minValue="0" maxValue="0"/>
    </cacheField>
    <cacheField name=" 11 " numFmtId="43">
      <sharedItems containsSemiMixedTypes="0" containsString="0" containsNumber="1" containsInteger="1" minValue="0" maxValue="0"/>
    </cacheField>
    <cacheField name=" 12 " numFmtId="43">
      <sharedItems containsSemiMixedTypes="0" containsString="0" containsNumber="1" containsInteger="1" minValue="0" maxValue="0"/>
    </cacheField>
    <cacheField name=" 13 " numFmtId="43">
      <sharedItems containsSemiMixedTypes="0" containsString="0" containsNumber="1" containsInteger="1" minValue="0" maxValue="0"/>
    </cacheField>
    <cacheField name=" 34 " numFmtId="43">
      <sharedItems containsSemiMixedTypes="0" containsString="0" containsNumber="1" containsInteger="1" minValue="0" maxValue="0"/>
    </cacheField>
    <cacheField name=" 35 " numFmtId="43">
      <sharedItems containsSemiMixedTypes="0" containsString="0" containsNumber="1" containsInteger="1" minValue="0" maxValue="0"/>
    </cacheField>
    <cacheField name=" 36 " numFmtId="43">
      <sharedItems containsSemiMixedTypes="0" containsString="0" containsNumber="1" containsInteger="1" minValue="0" maxValue="0"/>
    </cacheField>
    <cacheField name=" 37 " numFmtId="43">
      <sharedItems containsSemiMixedTypes="0" containsString="0" containsNumber="1" containsInteger="1" minValue="0" maxValue="0"/>
    </cacheField>
    <cacheField name=" 38 " numFmtId="43">
      <sharedItems containsSemiMixedTypes="0" containsString="0" containsNumber="1" containsInteger="1" minValue="0" maxValue="0"/>
    </cacheField>
    <cacheField name=" 39 " numFmtId="43">
      <sharedItems containsSemiMixedTypes="0" containsString="0" containsNumber="1" containsInteger="1" minValue="0" maxValue="0"/>
    </cacheField>
    <cacheField name=" 40 " numFmtId="43">
      <sharedItems containsSemiMixedTypes="0" containsString="0" containsNumber="1" containsInteger="1" minValue="0" maxValue="0"/>
    </cacheField>
    <cacheField name=" 41 " numFmtId="43">
      <sharedItems containsSemiMixedTypes="0" containsString="0" containsNumber="1" containsInteger="1" minValue="0" maxValue="0"/>
    </cacheField>
    <cacheField name=" 42 " numFmtId="43">
      <sharedItems containsSemiMixedTypes="0" containsString="0" containsNumber="1" containsInteger="1" minValue="0" maxValue="0"/>
    </cacheField>
    <cacheField name=" 43 " numFmtId="43">
      <sharedItems containsSemiMixedTypes="0" containsString="0" containsNumber="1" containsInteger="1" minValue="0" maxValue="0"/>
    </cacheField>
    <cacheField name=" 44 " numFmtId="43">
      <sharedItems containsSemiMixedTypes="0" containsString="0" containsNumber="1" containsInteger="1" minValue="0" maxValue="0"/>
    </cacheField>
    <cacheField name=" 45 " numFmtId="43">
      <sharedItems containsSemiMixedTypes="0" containsString="0" containsNumber="1" containsInteger="1" minValue="0" maxValue="0"/>
    </cacheField>
    <cacheField name="PRESUPUESTO ACTUAL" numFmtId="43">
      <sharedItems containsSemiMixedTypes="0" containsString="0" containsNumber="1" minValue="0" maxValue="37697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n v="110.3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4_x000a_A-02-02-02-008-003"/>
    <s v="*SERVICIO DE TELECOMUNICACIONES, TRANSMISIÓN Y SUMINISTRO DE INFORMACIÓN_x000a_*OTROS SERVICIOS PROFESIONALES, CIENTÍFICOS Y TÉCNICOS"/>
    <s v="A-02-02-02-008-004-01_x000a_A-02-02-02-008-004-02_x000a_A-02-02-02-008-003-01-5"/>
    <s v="*SERVICIOS DE  TELEFONIA Y OTRAS TELECOMUNICACIONES_x000a_*SERVICIOS DE TELECOMUNICACIONES A TRAVES DE INTERNET_x000a_*SERVICIOS DE SUMINISTRO DE INFRAESTRUCTURA DE HOSTING Y DE TECNOLOGÍA DE LA INFORMACIÓN (TI)"/>
    <x v="0"/>
    <s v="a. Oficina Tecnologías Información"/>
    <s v="Oficina de Tecnologías de la Información"/>
    <s v="Conectividad y Comunicaciones"/>
    <n v="437608880"/>
    <n v="0"/>
    <n v="0"/>
    <n v="0"/>
    <n v="0"/>
    <n v="0"/>
    <n v="922419798"/>
    <n v="0"/>
    <n v="-128737622"/>
    <n v="0"/>
    <n v="0"/>
    <n v="0"/>
    <n v="0"/>
    <n v="0"/>
    <n v="0"/>
    <n v="0"/>
    <n v="0"/>
    <n v="0"/>
    <n v="0"/>
    <n v="0"/>
    <n v="0"/>
    <n v="0"/>
    <n v="0"/>
    <n v="0"/>
    <n v="0"/>
    <n v="0"/>
    <n v="1231291056"/>
  </r>
  <r>
    <n v="110.302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1-01-004-005_x000a_A-02-01-01-004-007_x000a_A-02-01-01-004-008_x000a_A-02-02-02-007-003"/>
    <s v="*MAQUINARIA DE OFICINA, CONTABILIDAD E INFORMÁTICA_x000a_*EQUIPO Y APARATOS DE RADIO, TELEVISIÓN Y COMUNICACIONES_x000a_*APARATOS MÉDICOS, INSTRUMENTOS ÓPTICOS Y DE PRECISIÓN, RELOJES_x000a_*SERVICIOS DE ARRENDAMIENTO O ALQUILER SIN OPERARIO"/>
    <s v="A-02-01-01-004-005-02_x000a_A-02-01-01-004-007-02_x000a_A-02-01-01-004-007-03_x000a_A-02-01-01-004-008-03_x000a_A-02-02-02-007-003-01"/>
    <s v="*MAQUINARIA DE INFORMÁTICA Y SUS PARTES, PIEZAS Y ACCESORIOS_x000a_*APARATOS TRANSMISORES DE TELEVISIÓN Y RADIO; TELEVISIÓN, VIDEO Y CÁMARAS DIGITALES; TELÉFONOS_x000a_*RADIORRECEPTORES Y RECEPTORES DE TELEVISIÓN; APARATOS PARA LA GRABACIÓN Y REPRODUCCIÓN DE SONIDO Y VIDEO; MICRÓFONOS, ALTAVOCES, AMPLIFICADORES, ETC._x000a_*INSTRUMENTOS ÓPTICOS Y EQUIPO FOTOGRÁFICO; PARTES, PIEZAS Y ACCESORIOS_x000a_*SERVICIOS DE ARRENDAMIENTO O ALQUILER DE MAQUINARIA Y EQUIPO SIN OPERARIO"/>
    <x v="0"/>
    <s v="a. Oficina Tecnologías Información"/>
    <s v="Oficina de Tecnologías de la Información"/>
    <s v="Dotación de Equipos"/>
    <n v="0"/>
    <n v="0"/>
    <n v="0"/>
    <n v="0"/>
    <n v="0"/>
    <n v="0"/>
    <n v="787500000"/>
    <n v="0"/>
    <n v="0"/>
    <n v="-32025930"/>
    <n v="0"/>
    <n v="0"/>
    <n v="0"/>
    <n v="0"/>
    <n v="0"/>
    <n v="0"/>
    <n v="0"/>
    <n v="0"/>
    <n v="0"/>
    <n v="0"/>
    <n v="0"/>
    <n v="0"/>
    <n v="0"/>
    <n v="0"/>
    <n v="0"/>
    <n v="0"/>
    <n v="755474070"/>
  </r>
  <r>
    <n v="11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1-01-004-005_x000a_A-02-01-01-006-002"/>
    <s v="*MAQUINARIA DE OFICINA, CONTABILIDAD E INFORMÁTICA_x000a_*PRODUCTOS DE LA PROPIEDAD INTELECTUAL"/>
    <s v="A-02-01-01-004-005-01_x000a_A-02-01-01-006-002-03-1-01"/>
    <s v="*MÁQUINAS PARA OFICINA Y CONTABILIDAD, Y SUS PARTES Y ACCESORIOS_x000a_*PAQUETES DE SOFTWARE"/>
    <x v="0"/>
    <s v="a. Oficina Tecnologías Información"/>
    <s v="Oficina de Tecnologías de la Información"/>
    <s v="Renovación y Adquisición de licenciamiento de la entidad"/>
    <n v="247053227"/>
    <n v="0"/>
    <n v="0"/>
    <n v="0"/>
    <n v="0"/>
    <n v="0"/>
    <n v="1506675969"/>
    <n v="0"/>
    <n v="76936679"/>
    <n v="-97442"/>
    <n v="0"/>
    <n v="0"/>
    <n v="0"/>
    <n v="0"/>
    <n v="0"/>
    <n v="0"/>
    <n v="0"/>
    <n v="0"/>
    <n v="0"/>
    <n v="0"/>
    <n v="0"/>
    <n v="0"/>
    <n v="0"/>
    <n v="0"/>
    <n v="0"/>
    <n v="0"/>
    <n v="1830568433"/>
  </r>
  <r>
    <n v="110.304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3-03"/>
    <s v="*SERVICIOS DE INGENIERÍA "/>
    <x v="0"/>
    <s v="a. Oficina Tecnologías Información"/>
    <s v="Oficina de Tecnologías de la Información"/>
    <s v="Servicio Premier de Microsoft y conexos"/>
    <n v="0"/>
    <n v="0"/>
    <n v="0"/>
    <n v="0"/>
    <n v="0"/>
    <n v="0"/>
    <n v="168965070"/>
    <n v="0"/>
    <n v="0"/>
    <n v="32025930"/>
    <n v="0"/>
    <n v="0"/>
    <n v="0"/>
    <n v="0"/>
    <n v="0"/>
    <n v="0"/>
    <n v="0"/>
    <n v="0"/>
    <n v="0"/>
    <n v="0"/>
    <n v="0"/>
    <n v="0"/>
    <n v="0"/>
    <n v="0"/>
    <n v="0"/>
    <n v="0"/>
    <n v="200991000"/>
  </r>
  <r>
    <n v="110.305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7_x000a_A-02-02-02-008-003_x000a_A-02-01-01-006-002"/>
    <s v="*SERVICIOS DE MANTENIMIENTO, REPARACIÓN E INSTALACIÓN (EXCEPTO SERVICIOS DE CONSTRUCCIÓN)_x000a_*OTROS SERVICIOS PROFESIONALES, CIENTÍFICOS Y TÉCNICOS_x000a_*PRODUCTOS DE LA PROPIEDAD INTELECTUAL     "/>
    <s v="A-02-02-02-008-007-01_x000a_A-02-02-02-008-003-03_x000a_A-02-02-02-008-003-01-3_x000a_A-02-02-02-008-003-01-6_x000a_A-02-02-02-008-003-01-5_x000a_A-02-01-01-006-002-03-1-01"/>
    <s v="*SERVICIOS DE MANTENIMIENTO Y REPARACIÓN DE PRODUCTOS METÁLICOS ELABORADOS, MAQUINARIA Y EQUIPO_x000a_*SERVICIOS DE INGENIERÍA _x000a_*SERVICIOS DE TECNOLOGÍA DE LA INFORMACIÓN (TI) DE CONSULTORÍA Y DE APOYO _x000a_*SERVICIOS DE GESTIÓN DE RED E INFRAESTRUCTURA DE TI_x000a_*SERVICIOS DE SUMINISTRO DE INFRAESTRUCTURA DE HOSTING Y DE TECNOLOGÍA DE LA INFORMACIÓN (TI)_x000a_*PAQUETES DE SOFTWARE"/>
    <x v="0"/>
    <s v="a. Oficina Tecnologías Información"/>
    <s v="Oficina de Tecnologías de la Información"/>
    <s v="Servicios Tecnológicos para la ARN"/>
    <n v="1578874993"/>
    <n v="0"/>
    <n v="64684518"/>
    <n v="0"/>
    <n v="0"/>
    <n v="0"/>
    <n v="665815482"/>
    <n v="0"/>
    <n v="-90621300"/>
    <n v="0"/>
    <n v="0"/>
    <n v="0"/>
    <n v="0"/>
    <n v="0"/>
    <n v="0"/>
    <n v="0"/>
    <n v="0"/>
    <n v="0"/>
    <n v="0"/>
    <n v="0"/>
    <n v="0"/>
    <n v="0"/>
    <n v="0"/>
    <n v="0"/>
    <n v="0"/>
    <n v="0"/>
    <n v="2218753693"/>
  </r>
  <r>
    <n v="120.3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9-006"/>
    <s v="*SERVICIOS DE ESPARCIMIENTO, CULTURALES Y DEPORTIVOS"/>
    <s v="A-02-02-02-009-006-01"/>
    <s v="*SERVICIOS AUDIOVISUALES Y SERVICIOS CONEXOS "/>
    <x v="0"/>
    <s v="b. Oficina Asesora de Comunicaciones "/>
    <s v="Oficina Asesora de Comunicaciones"/>
    <s v="Central de medios"/>
    <n v="0"/>
    <n v="0"/>
    <n v="0"/>
    <n v="0"/>
    <n v="0"/>
    <n v="0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</r>
  <r>
    <n v="120.302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0"/>
    <s v="b. Oficina Asesora de Comunicaciones "/>
    <s v="Oficina Asesora de Comunicaciones"/>
    <s v="Estrategia de apropiación de la política en lo territorial (Operador Logístico)"/>
    <n v="2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00000"/>
  </r>
  <r>
    <n v="120.203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1"/>
    <s v="A-02-02-02-008-009"/>
    <s v="*OTROS SERVICIOS DE FABRICACIÓN; SERVICIOS DE EDICIÓN, IMPRESIÓN Y REPRODUCCIÓN; SERVICIOS DE RECUPERACIÓN DE MATERIALES "/>
    <s v="A-02-02-02-008-009-01"/>
    <s v="*SERVICIOS DE EDICIÓN, IMPRESIÓN Y REPRODUCCIÓN "/>
    <x v="0"/>
    <s v="b. Oficina Asesora de Comunicaciones "/>
    <s v="Oficina Asesora de Comunicaciones"/>
    <s v="Imprenta (Impresos Y publicaciones)"/>
    <n v="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0"/>
  </r>
  <r>
    <n v="120.304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9-006"/>
    <s v="*SERVICIOS DE ESPARCIMIENTO, CULTURALES Y DEPORTIVOS"/>
    <s v="A-02-02-02-009-006-01"/>
    <s v="*SERVICIOS AUDIOVISUALES Y SERVICIOS CONEXOS "/>
    <x v="0"/>
    <s v="b. Oficina Asesora de Comunicaciones "/>
    <s v="Oficina Asesora de Comunicaciones"/>
    <s v="Monitoreo de medios"/>
    <n v="0"/>
    <n v="0"/>
    <n v="0"/>
    <n v="0"/>
    <n v="27840564"/>
    <n v="0"/>
    <n v="0"/>
    <n v="0"/>
    <n v="0"/>
    <n v="-7749355"/>
    <n v="0"/>
    <n v="0"/>
    <n v="0"/>
    <n v="0"/>
    <n v="0"/>
    <n v="0"/>
    <n v="0"/>
    <n v="0"/>
    <n v="0"/>
    <n v="0"/>
    <n v="0"/>
    <n v="0"/>
    <n v="0"/>
    <n v="0"/>
    <n v="0"/>
    <n v="0"/>
    <n v="20091209"/>
  </r>
  <r>
    <n v="130.20099999999999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"/>
    <s v="A-02-02-02-008-005"/>
    <s v="*SERVICIOS DE SOPORTE"/>
    <s v="A-02-02-02-008-005-09-6"/>
    <s v="*SERVICIO DE ORGANIZACIÓN Y ASISTENCIA Y CONVENCIONES Y FERIAS "/>
    <x v="0"/>
    <s v="c. Oficina Asesora de Planeación"/>
    <s v="Oficina Asesora de Planeación"/>
    <s v="Realización de audiencias públicas (Operador Logístico)"/>
    <n v="32781810"/>
    <n v="0"/>
    <n v="-7006000"/>
    <n v="0"/>
    <n v="0"/>
    <n v="0"/>
    <n v="0"/>
    <n v="-25775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0.301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0"/>
    <s v="c. Oficina Asesora de Planeación"/>
    <s v="Oficina Asesora de Planeación"/>
    <s v="Segundo Congreso Internacional de Desarme, Desmovilización y Reintegración-Reincorporación (CIDDR). (Operador Logístico))"/>
    <n v="100020000"/>
    <n v="0"/>
    <n v="-1000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_x000a_A-02-01-01-006"/>
    <s v="*OTROS SERVICIOS PROFESIONALES, CIENTÍFICOS Y TÉCNICOS_x000a_*OTROS ACTIVOS FIJOS"/>
    <s v="A-02-02-02 -008-003-01-4_x000a_A-02-02-02 -008-003-03_x000a_A-02-01-01-006-002-03-1-01"/>
    <s v="*SERVICIO DE DISEÑO _x000a_*SERVICIOS DE INGENIERÍA _x000a_*PAQUETES DE SOFTWARE"/>
    <x v="0"/>
    <s v="c. Oficina Asesora de Planeación"/>
    <s v="Oficina Asesora de Planeación"/>
    <s v="Adquisición de la Licencia, soporte y mantenimiento del Software administrador del SIGER"/>
    <n v="0"/>
    <n v="0"/>
    <n v="128130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30703"/>
  </r>
  <r>
    <n v="140.300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0"/>
    <s v="d. Grupo de Corresponsabilidad"/>
    <s v="Grupo de Corresponsabilidad"/>
    <s v="Participación de la ARN en espacios de encuentro (foros, seminarios, conversatorios, etc). Operador Logístico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</r>
  <r>
    <n v="150.20099999999999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3"/>
    <s v="A-02-02-02-008-004"/>
    <s v="*SERVICIOS DE TELECOMUNICACIONES, TRANSMISIÓN Y SUMINISTRO DE INFORMACIÓN"/>
    <s v="A-02-02-02-008-004-03"/>
    <s v="*SERVICIOS DE CONTENIDOS EN LÍNEA (ON-LINE)"/>
    <x v="0"/>
    <s v="e. Oficina Asesora Jurídica"/>
    <s v="Oficina Asesora Jurídica"/>
    <s v="Suscripción actualización normativ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.301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2"/>
    <s v="*SERVICIOS JURÍDICOS Y CONTABLES"/>
    <s v="A-02-02-02-008-02-01"/>
    <s v="*SERVICIOS JURÍDICOS"/>
    <x v="0"/>
    <s v="e. Oficina Asesora Jurídica"/>
    <s v="Oficina Asesora Jurídica"/>
    <s v="Contingente Judicial"/>
    <n v="0"/>
    <n v="0"/>
    <n v="0"/>
    <n v="0"/>
    <n v="0"/>
    <n v="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</r>
  <r>
    <n v="15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0"/>
    <s v="e. Oficina Asesora Jurídica"/>
    <s v="Oficina Asesora Jurídica"/>
    <s v="Medida de manejo Consulta Previa (Operador Logístico)"/>
    <n v="0"/>
    <n v="0"/>
    <n v="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"/>
  </r>
  <r>
    <n v="150.304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9"/>
    <s v="*OTROS SERVICIOS PROFESIONALES, CIENTÍFICOS Y TÉCNICOS"/>
    <x v="0"/>
    <s v="e. Oficina Asesora Jurídica"/>
    <s v="Oficina Asesora Jurídica"/>
    <s v="Servicios profesionales consulta previa con el pueblo Yukpa"/>
    <n v="0"/>
    <n v="0"/>
    <n v="0"/>
    <n v="0"/>
    <n v="0"/>
    <n v="0"/>
    <n v="41237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237165"/>
  </r>
  <r>
    <n v="210.300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09 _x000a_A-04-04 _x000a_A-04- 06"/>
    <s v="*A PRODUCTORES DE MERCADO QUE SE DISTRIBUYEN DIRECTAMENTE A LOS HOGARES _x000a_*PARA LA ADQUISICIÓN DE ACTIVOS NO FINANCIEROS_x000a_*PARA EL PAGO DE DEUDA O INTERESES"/>
    <s v="A-03-09 _x000a_A-04-04 _x000a_A-04- 06"/>
    <s v="*GASTO PÚBLICO SOCIAL _x000a_*PARA LA ADQUISICIÓN DE ACTIVOS NO FINANCIEROS_x000a_*PARA EL PAGO DE DEUDA O INTERESES"/>
    <x v="1"/>
    <s v="a. Dirección Programática"/>
    <s v="Dirección Programática de Reintegración"/>
    <s v="Acceso a los Beneficios de Inserción Económica : _x000a_1. Estimulo Economico para planes de Negocios_x000a_2. Estimulo Economico a la empleabilidad _x000a_3. Estimulo Economico para la Educacion Superior en el Nivel profesional."/>
    <n v="3477671526"/>
    <n v="0"/>
    <n v="-100000000"/>
    <n v="0"/>
    <n v="0"/>
    <n v="0"/>
    <n v="2790328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8000000"/>
  </r>
  <r>
    <n v="210.301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1"/>
    <s v="a. Dirección Programática"/>
    <s v="Dirección Programática de Reintegración"/>
    <s v="Apoyo en la consecución de elementos de apoyo logistico para la realización de eventos de gestión interna y externa de las regiones y de la DPR en cumplimiento de los objetivos misionales de la ARN, para posicionar la PNRSE (Operador Logístico)"/>
    <n v="46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000000"/>
  </r>
  <r>
    <n v="21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9"/>
    <s v="*OTROS SERVICIOS PROFESIONALES, CIENTÍFICOS Y TÉCNICOS"/>
    <x v="1"/>
    <s v="a. Dirección Programática"/>
    <s v="Dirección Programática de Reintegración"/>
    <s v="Convenio análisis de Riesgo participantes y funcionarios"/>
    <n v="380000000"/>
    <n v="0"/>
    <n v="0"/>
    <n v="0"/>
    <n v="0"/>
    <n v="0"/>
    <n v="0"/>
    <n v="0"/>
    <n v="0"/>
    <n v="-83"/>
    <n v="0"/>
    <n v="0"/>
    <n v="0"/>
    <n v="0"/>
    <n v="0"/>
    <n v="0"/>
    <n v="0"/>
    <n v="0"/>
    <n v="0"/>
    <n v="0"/>
    <n v="0"/>
    <n v="0"/>
    <n v="0"/>
    <n v="0"/>
    <n v="0"/>
    <n v="0"/>
    <n v="379999917"/>
  </r>
  <r>
    <n v="210.304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12 _x000a_A-03-08"/>
    <s v="*A LOS HOGARES DIFERENTES DE PRESTACIONES SOCIALES_x000a_*BECAS Y OTROS BENEFICIOS DE EDUCACIÓN "/>
    <s v="A-03-12 _x000a_A-03-08"/>
    <s v="*A LOS HOGARES DIFERENTES DE PRESTACIONES SOCIALES_x000a_*BECAS Y OTROS BENEFICIOS DE EDUCACIÓN "/>
    <x v="1"/>
    <s v="a. Dirección Programática"/>
    <s v="Dirección Programática de Reintegración"/>
    <s v="Desembolso a PPR por asistencia a los beneficios de acompañamiento psicosocial, educación y FpT. "/>
    <n v="0"/>
    <n v="0"/>
    <n v="100000000"/>
    <n v="0"/>
    <n v="0"/>
    <n v="0"/>
    <n v="7123983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3983765"/>
  </r>
  <r>
    <n v="210.305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12"/>
    <s v="*A LOS HOGARES DIFERENTES DE PRESTACIONES SOCIALES "/>
    <s v="A-03-12"/>
    <s v="*A LOS HOGARES DIFERENTES DE PRESTACIONES SOCIALES "/>
    <x v="1"/>
    <s v="a. Dirección Programática"/>
    <s v="Dirección Programática de Reintegración"/>
    <s v="Desembolso para traslado de PPR con riesgo extraordinario. El valor de cada desembolso es 2,5 SMLV "/>
    <n v="455874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74508"/>
  </r>
  <r>
    <n v="210.306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7"/>
    <s v="*SERVICIOS DE INVESTIGACIÓN DE MERCADOS Y DE ENCUESTAS DE OPINIÓN PÚBLICA"/>
    <x v="1"/>
    <s v="a. Dirección Programática"/>
    <s v="Dirección Programática de Reintegración"/>
    <s v="Evaluación de procesos misionales de la Entidad"/>
    <n v="0"/>
    <n v="0"/>
    <n v="0"/>
    <n v="0"/>
    <n v="0"/>
    <n v="0"/>
    <n v="6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00"/>
  </r>
  <r>
    <n v="210.306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9"/>
    <s v="*OTROS SERVICIOS PROFESIONALES, CIENTÍFICOS Y TÉCNICOS"/>
    <x v="1"/>
    <s v="a. Dirección Programática"/>
    <s v="Dirección Programática de Reintegración"/>
    <s v="Honorarios. Implementación de la estrategia de superación de vulnerabilidad a través de los equipos de trabajo de los grupos territoriales ARN a nivel nacional. "/>
    <n v="11393713833"/>
    <n v="0"/>
    <n v="0"/>
    <n v="0"/>
    <n v="0"/>
    <n v="0"/>
    <n v="32610646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54778453"/>
  </r>
  <r>
    <n v="210.307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9-002_x000a_A-03-09 "/>
    <s v="*SERVICIOS DE EDUCACIÓN_x000a_*A PRODUCTORES DE MERCADO QUE SE DISTRIBUYEN DIRECTAMENTE A LOS HOGARES "/>
    <s v="A-02-02-02-008-003-09_x000a_A-02-02-02-009-002-02_x000a_A-02-02-02-009-002-03_x000a_A-02-02-02-006-004_x000a_A-03-09"/>
    <s v="*OTROS SERVICIOS PROFESIONALES, CIENTÍFICOS Y TÉCNICOS _x000a_*SERVICIOS DE ENSEÑANZA PRIMARIA_x000a_*SERVICIOS DE EDUCACIÓN SECUNDARIA_x000a_*SERVICIOS DE TRANSPORTE DE PASAJEROS_x000a_*GASTO PÚBLICO SOCIAL"/>
    <x v="1"/>
    <s v="a. Dirección Programática"/>
    <s v="Dirección Programática de Reintegración"/>
    <s v="Implementación del Modelo de Educación y Formación para adultos "/>
    <n v="0"/>
    <n v="0"/>
    <n v="0"/>
    <n v="0"/>
    <n v="0"/>
    <n v="0"/>
    <n v="2657830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83017"/>
  </r>
  <r>
    <n v="210.40899999999999"/>
    <x v="1"/>
    <s v="REINT"/>
    <x v="2"/>
    <x v="2"/>
    <s v="C-0211"/>
    <s v="REINTEGRACION DE PERSONAS Y GRUPOS ALZADOS EN ARMAS DESDE EL SECTOR PRESIDENCIA"/>
    <s v="C-0211-1000"/>
    <s v="INTERSUBSECTORIAL GOBIERNO"/>
    <s v="C-0211-1000-3-0-0211015-02"/>
    <s v="SERVICIOS DE EDUCACIÓN INFORMAL EN DERECHOS HUMANOS,  ANÁLISIS Y GESTIÓN DEL RIESGO DE VICTIMIZACIÓN Y REINCIDENCIA"/>
    <x v="4"/>
    <s v="A-02-02-02-008-003_x000a__x000a_"/>
    <s v="*OTROS SERVICIOS PROFESIONALES, CIENTÍFICOS Y TÉCNICOS_x000a_"/>
    <s v="A-02-02-02-008-003-09_x000a_"/>
    <s v="*OTROS SERVICIOS PROFESIONALES Y TÉCNICOS N.C.P_x000a_"/>
    <x v="1"/>
    <s v="a. Dirección Programática"/>
    <s v="Dirección Programática de Reintegración"/>
    <s v="Prevención victimización y reincidencia de PPR en territorio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</r>
  <r>
    <n v="210.411"/>
    <x v="1"/>
    <s v="REINT"/>
    <x v="2"/>
    <x v="2"/>
    <s v="C-0211"/>
    <s v="REINTEGRACION DE PERSONAS Y GRUPOS ALZADOS EN ARMAS DESDE EL SECTOR PRESIDENCIA"/>
    <s v="C-0211-1000"/>
    <s v="INTERSUBSECTORIAL GOBIERNO"/>
    <s v="C-0211-1000-3-0-0211017-03"/>
    <s v="SERVICIO DE APOYO FINANCIERO A INICIATIVAS LOCALES DE PREVENCIÓN DE RIESGOS DE VICTIMIZACIÓN Y REINCIDENCIA"/>
    <x v="5"/>
    <s v="A-03-09"/>
    <s v="*A PRODUCTORES DE MERCADO QUE SE DISTRIBUYEN DIRECTAMENTE A LOS HOGARES"/>
    <s v="A-03-09"/>
    <s v="*GASTO PÚBLICO SOCIAL"/>
    <x v="1"/>
    <s v="a. Dirección Programática"/>
    <s v="Dirección Programática de Reintegración"/>
    <s v="Prevención victimización y reincidencia de PPR en territorio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</r>
  <r>
    <n v="210.41200000000001"/>
    <x v="1"/>
    <s v="REINT"/>
    <x v="2"/>
    <x v="2"/>
    <s v="C-0211"/>
    <s v="REINTEGRACION DE PERSONAS Y GRUPOS ALZADOS EN ARMAS DESDE EL SECTOR PRESIDENCIA"/>
    <s v="C-0211-1000"/>
    <s v="INTERSUBSECTORIAL GOBIERNO"/>
    <s v="C-0211-1000-3-0-0211018-02"/>
    <s v="SERVICIOS DE DIVULGACIÓN SOBRE REINTEGRACIÓN/REINCORPORACIÓN, CONVIVENCIA Y RECONCILIACIÓN"/>
    <x v="6"/>
    <s v="A-02-02-02-008-003_x000a_A-02-02-02-008-005_x000a__x000a_"/>
    <s v="*OTROS SERVICIOS PROFESIONALES, CIENTÍFICOS Y TÉCNICOS_x000a_*SERVICIOS DE SOPORTE_x000a_"/>
    <s v="A-02-02-02-008-003-09_x000a_A-02-02-02-008-005-09-6"/>
    <s v="*OTROS SERVICIOS PROFESIONALES Y TÉCNICOS N.C.P_x000a_*SERVICIO DE ORGANIZACIÓN Y ASISTENCIA Y CONVENCIONES Y FERIAS _x000a_"/>
    <x v="1"/>
    <s v="a. Dirección Programática"/>
    <s v="Dirección Programática de Reintegración"/>
    <s v="Prevención victimización y reincidencia de PPR en territorio"/>
    <n v="1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0"/>
  </r>
  <r>
    <n v="210.312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9"/>
    <s v="*OTROS SERVICIOS PROFESIONALES, CIENTÍFICOS Y TÉCNICOS"/>
    <x v="1"/>
    <s v="a. Dirección Programática"/>
    <s v="Dirección Programática de Reintegración"/>
    <s v="Honorarios SENA - Promoción de  mecanismos de formación y fortalecimiento para la Reintegración Económica"/>
    <n v="0"/>
    <n v="0"/>
    <n v="0"/>
    <n v="0"/>
    <n v="0"/>
    <n v="0"/>
    <n v="36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000000"/>
  </r>
  <r>
    <n v="210.313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7-001"/>
    <s v="*SERVICIOS FINANCIEROS Y SERVICIOS CONEXOS"/>
    <s v="A-02-02-02-007-001-03-1"/>
    <s v="*SERVICIOS DE SEGUROS VIDA (CON EXCLUSIÓN DE LOS SERVICIOS DE REASEGURO)"/>
    <x v="1"/>
    <s v="a. Dirección Programática"/>
    <s v="Dirección Programática de Reintegración"/>
    <s v="Seguro de Vida para personas acreditadas como desmovilizados por las autoridades competentes"/>
    <n v="262694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694880"/>
  </r>
  <r>
    <n v="210.315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9-002_x000a_A-03-09"/>
    <s v="*SERVICIOS DE EDUCACIÓN_x000a_*A PRODUCTORES DE MERCADO QUE SE DISTRIBUYEN DIRECTAMENTE A LOS HOGARES"/>
    <s v="A-02-02-02-008-003-09 _x000a_A-02-02-02-009-002-02_x000a_A-02-02-02-009-002-03_x000a_A-03-09"/>
    <s v="*OTROS SERVICIOS PROFESIONALES, CIENTÍFICOS Y TÉCNICOS_x000a_*SERVICIOS DE ENSEÑANZA PRIMARIA_x000a_*SERVICIOS DE EDUCACIÓN SECUNDARIA_x000a_*GASTO PÚBLICO SOCIAL"/>
    <x v="1"/>
    <s v="a. Dirección Programática"/>
    <s v="Dirección Programática de Reintegración"/>
    <s v="Desarrollo de modelos educativos flexibles para jóvenes y adultos"/>
    <n v="215610245"/>
    <n v="0"/>
    <n v="0"/>
    <n v="0"/>
    <n v="0"/>
    <n v="0"/>
    <n v="333704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314811"/>
  </r>
  <r>
    <n v="210.316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1"/>
    <s v="a. Dirección Programática"/>
    <s v="Dirección Programática de Reintegración"/>
    <s v="Verificación Jurídica "/>
    <n v="0"/>
    <n v="0"/>
    <n v="0"/>
    <n v="0"/>
    <n v="0"/>
    <n v="0"/>
    <n v="3052614880"/>
    <n v="-583338746"/>
    <n v="-24692761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.317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9"/>
    <s v="*OTROS SERVICIOS PROFESIONALES Y TÉCNICOS N.C.P."/>
    <x v="1"/>
    <s v="a. Dirección Programática"/>
    <s v="Dirección Programática de Reintegración"/>
    <s v="Implementación de la estrategia de cuidado al cuidador"/>
    <n v="0"/>
    <n v="0"/>
    <n v="0"/>
    <n v="0"/>
    <n v="0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</r>
  <r>
    <n v="210.41800000000001"/>
    <x v="1"/>
    <s v="REINT"/>
    <x v="2"/>
    <x v="2"/>
    <s v="C-0211"/>
    <s v="REINTEGRACION DE PERSONAS Y GRUPOS ALZADOS EN ARMAS DESDE EL SECTOR PRESIDENCIA"/>
    <s v="C-0211-1000"/>
    <s v="INTERSUBSECTORIAL GOBIERNO"/>
    <s v="C-0211-1000-4-0-0211019-02"/>
    <s v="SERVICIOS DE ASISTENCIA TÉCNICA PARA LA GENERACIÓN DE PLANES, PROGRAMAS Y PROYECTOS PARA LA REINCORPORACIÓN"/>
    <x v="7"/>
    <s v="A-02-02-02-008-001_x000a_A-02-02-02-008-003_x000a_A-02-02-02-008-005"/>
    <s v="*SERVICIOS DE INVESTIGACIÓN Y DESARROLLO_x000a_*OTROS SERVICIOS PROFESIONALES, CIENTÍFICOS Y TÉCNICOS_x000a_*SERVICIOS DE SOPORTE"/>
    <s v="A-02-02-02-008-001-02_x000a_A-02-02-02-008-003-07_x000a_A-02-02-02-008-003-09_x000a_A-02-02-02-008-005-09-6"/>
    <s v="*SERVICIOS DE INVESTIGACIÓN Y DESARROLLO EXPERIMENTAL EN CIENCIAS SOCIALES Y HUMANIDADES_x000a_*SERVICIOS DE INVESTIGACIÓN DE MERCADOS Y DE ENCUESTAS DE OPINIÓN PÚBLICA_x000a_*OTROS SERVICIOS PROFESIONALES Y TÉCNICOS N.C.P._x000a_*SERVICIOS DE ORGANIZACIÓN Y ASISTENCIA DE CONVENCIONES Y FERIAS"/>
    <x v="1"/>
    <s v="a. Dirección Programática"/>
    <s v="Dirección Programática de Reintegración"/>
    <s v="Fortalecimiento de la Reincorporación de los Ex-integrantes de las FARC-EP  NACIONAL"/>
    <n v="18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000000"/>
  </r>
  <r>
    <n v="210.318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6-004_x000a_A-02-02-02-008-001_x000a_A-02-02-02-008-003_x000a_A-02-02-02-008-005_x000a_A-02-02-02-008-009_x000a_A-02-02-02-009-009_x000a_A-02-02-02-009-002"/>
    <s v="*SERVICIO DE TRANSPORTE DE PASAJEROS_x000a_*SERVICIOS DE INVESTIGACIÓN Y DESARROLLO_x000a_*OTROS SERVICIOS PROFESIONALES, CIENTÍFICOS Y TÉCNICOS_x000a_*SERVICIOS DE SOPORTE_x000a_*OTROS SERVICIOS DE FABRICACIÓN; SERVICIOS DE EDICIÓN, IMPRESIÓN Y REPRODUCCIÓN; SERVICIOS DE RECUPERACIÓN DE MATERIALES _x000a_*SERVICIOS DE EDUCACIÓN_x000a_*SERVICIOS PRESTADOS POR ORGANIZACIONES Y ORGANISMOS EXTRATERRITORIALES"/>
    <s v="A-02-02-02-006-004_x000a_A-02-02-02-008-001-02_x000a_A-02-02-02-008-003-07 _x000a_A-02-02-02-008-003-09_x000a_A-02-02-02-008-005-09-6_x000a_A-03-09_x000a_A-02-02-02-008-009-01_x000a_A-02-02-02-008-003-08"/>
    <s v="*SERVICIO DE TRANSPORTE DE PASAJEROS_x000a_*SERVICIOS DE INVESTIGACIÓN Y DESARROLLO EXPERIMENTAL EN CIENCIAS SOCIALES Y HUMANIDADES_x000a_*SERVICIOS DE INVESTIGACIÓN DE MERCADOS Y DE ENCUESTAS DE OPINIÓN PÚBLICA_x000a_*OTROS SERVICIOS PROFESIONALES Y TÉCNICOS N.C.P._x000a_*SERVICIOS DE ORGANIZACIÓN Y ASISTENCIA DE CONVENCIONES Y FERIAS_x000a_*GASTO PÚBLICO SOCIAL_x000a_*SERVICIOS DE INVESTIGACION Y DESARROLLO_x000a_*SERVICIO DE ORGANIZACIÓN Y ASISTENCIA Y CONVENCIONES Y FERIAS _x000a_*SERVICIOS DE EDICIÓN, IMPRESIÓN Y REPRODUCCIÓN _x000a_*SERVICIOS FOTOGRÁFICOS Y SERVICIOS DE REVELADO FOTOGRÁFICO"/>
    <x v="1"/>
    <s v="a. Dirección Programática"/>
    <s v="Dirección Programática de Reintegración"/>
    <s v="Fortalecimiento de entornos protectores de NNAJ para la prevención del reclutamiento"/>
    <n v="0"/>
    <n v="0"/>
    <n v="0"/>
    <n v="0"/>
    <n v="0"/>
    <n v="0"/>
    <n v="16356619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661959"/>
  </r>
  <r>
    <n v="210.32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_x000a_A-02-02-02-009-002_x000a_A-02-02-02-009-009_x000a_A-02-02-02-008-003"/>
    <s v="*SERVICIOS DE SOPORTE_x000a_*SERVICIOS DE EDUCACION _x000a_*SERVICIOS PRESTADOS POR ORGANIZACIONES Y ORGANISMOS EXTRATERRITORIALES_x000a_*OTROS SERVICIOS PROFESIONALES, CIENTÍFICOS Y TÉCNICOS"/>
    <s v="A-02-02-02-008-005-09-6_x000a_A-02-02-02-009-002-04_x000a_A-02-02-02-009-009_x000a_A-02-02-02-008-003-09"/>
    <s v="*SERVICIOS DE ORGANIZACIÓN Y ASISTENCIA DE CONVENCIONES Y FERIAS _x000a_*SERVICIOS DE EDUCACIÓN POSTSECUNDARIA NO TERCIARIA _x000a_*SERVICIOS PRESTADOS POR ORGANIZACIONES Y ORGANISMOS EXTRATERRITORIALES_x000a_*OTROS SERVICIOS PROFESIONALES Y TÉCNICOS N.C.P."/>
    <x v="1"/>
    <s v="a. Dirección Programática"/>
    <s v="Dirección Programática de Reintegración"/>
    <s v="Apoyo logistico para la realización de eventos con comunidades étnicas indígenas (Operador Logístico)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</r>
  <r>
    <n v="210.322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1"/>
    <s v="a. Dirección Programática"/>
    <s v="Dirección Programática de Reintegración"/>
    <s v="Programa de armonización de enfoque étnico"/>
    <n v="0"/>
    <n v="0"/>
    <n v="0"/>
    <n v="0"/>
    <n v="0"/>
    <n v="0"/>
    <n v="3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0000"/>
  </r>
  <r>
    <n v="210.323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1"/>
    <s v="a. Dirección Programática"/>
    <s v="Dirección Programática de Reintegración"/>
    <s v="Fortalecimiento de capacidades en prevención y mitigación de riesgos de seguridad de las personas objeto de atención de ARN"/>
    <n v="0"/>
    <n v="0"/>
    <n v="0"/>
    <n v="0"/>
    <n v="0"/>
    <n v="0"/>
    <n v="1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000000"/>
  </r>
  <r>
    <n v="210.325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1"/>
    <s v="a. Dirección Programática"/>
    <s v="Dirección Programática de Reintegración"/>
    <s v="Desembolso del apoyo económico de sometimiento a personas en proceso de atención diferencial"/>
    <n v="0"/>
    <n v="0"/>
    <n v="26000000"/>
    <n v="0"/>
    <n v="0"/>
    <n v="0"/>
    <n v="1002284254"/>
    <n v="-669661254"/>
    <n v="-68130000"/>
    <n v="0"/>
    <n v="0"/>
    <n v="0"/>
    <n v="0"/>
    <n v="0"/>
    <n v="0"/>
    <n v="0"/>
    <n v="0"/>
    <n v="0"/>
    <n v="0"/>
    <n v="0"/>
    <n v="0"/>
    <n v="0"/>
    <n v="0"/>
    <n v="0"/>
    <n v="0"/>
    <n v="0"/>
    <n v="290493000"/>
  </r>
  <r>
    <n v="210.327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1"/>
    <s v="a. Dirección Programática"/>
    <s v="Dirección Programática de Reintegración"/>
    <s v="Desembolso de Apoyo de Traslado por Riesgo para personas en Proceso de Atención Diferencial"/>
    <n v="0"/>
    <n v="0"/>
    <n v="0"/>
    <n v="0"/>
    <n v="0"/>
    <n v="0"/>
    <n v="0"/>
    <n v="0"/>
    <n v="68130000"/>
    <n v="0"/>
    <m/>
    <m/>
    <m/>
    <m/>
    <m/>
    <m/>
    <m/>
    <m/>
    <m/>
    <m/>
    <m/>
    <m/>
    <m/>
    <m/>
    <m/>
    <m/>
    <n v="68130000"/>
  </r>
  <r>
    <n v="331.20100000000002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s v="A-02-02-02-008-003"/>
    <s v="*OTROS SERVICIOS PROFESIONALES, CIENTÍFICOS Y TÉCNICOS"/>
    <s v="A-02-02-02-008-003-01-03_x000a_A-02-02-02-008-003-01-05"/>
    <s v="*SERVICIOS DE TECNOLOGÍA DE LA INFORMACIÓN (TI) DE CONSULTORÍA Y DE APOYO _x000a_*SERVICIOS DE SUMINISTRO DE INFRAESTRUCTURA DE HOSTING Y DE TECNOLOGÍA DE LA INFORMACIÓN (TI)"/>
    <x v="2"/>
    <s v="c. Subdirección Administrativa"/>
    <s v="Grupo de Almacen e Inventarios"/>
    <s v="Soporte y Mantenimiento Aladino + Actualización"/>
    <n v="35280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80508"/>
  </r>
  <r>
    <n v="331.30200000000002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1-003-006_x000a_A-02-02-01-003-002_x000a_A-02-02-01-003-008"/>
    <s v="*PRODUCTOS DE CAUCHO Y PLÁSTICO_x000a_*PASTA O PULPA, PAPEL Y PRODUCTOS DE PAPEL; IMPRESOS Y ARTÍCULOS RELACIONADOS_x000a_*OTROS BIENES TRANSPORTABLES N.C.P."/>
    <s v="A-02-02-01-003-006-09_x000a_A-02-02-01-003-002-01_x000a_A-02-02-01-003-008-09"/>
    <s v="*OTROS PRODUCTOS PLASTICOS_x000a_*PASTA DE PAPEL, PAPEL Y CARTÓN_x000a_*OTROS ARTÍCULOS MANUFACTURADOS N.C.P."/>
    <x v="2"/>
    <s v="c. Subdirección Administrativa"/>
    <s v="Grupo de Almacen e Inventarios"/>
    <s v="Suministro de Papeleria y consumibles ARN"/>
    <n v="0"/>
    <n v="0"/>
    <n v="0"/>
    <n v="0"/>
    <n v="0"/>
    <n v="0"/>
    <n v="106295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95360"/>
  </r>
  <r>
    <n v="331.20299999999997"/>
    <x v="0"/>
    <s v="REINT"/>
    <x v="3"/>
    <x v="1"/>
    <s v="A-02-01"/>
    <s v="ADQUISICIÓN DE ACTIVOS NO FINANCIEROS"/>
    <s v="A-02-01-01"/>
    <s v="ACTIVOS FIJOS"/>
    <s v="A-02-01-01-003"/>
    <s v="ACTIVOS FIJOS NO CLASIFICADOS COMO MAQUINARIA Y EQUIPO"/>
    <x v="9"/>
    <s v="A-02-01-01-003-008"/>
    <s v="*MUEBLES, INSTRUMENTOS MUSICALES, ARTÍCULOS DE DEPORTE Y ANTIGÜEDADES"/>
    <s v="A-02-01-01-003-008-01-1 _x000a_A-02-01-01-003-008-01-2"/>
    <s v="*ASIENTOS_x000a_*MUEBLES, DEL TIPO UTILIZADO EN OFICINAS"/>
    <x v="2"/>
    <s v="c. Subdirección Administrativa"/>
    <s v="Grupo de Almacen e Inventarios"/>
    <s v="Adquisición elementos salas amigas"/>
    <n v="11005607"/>
    <n v="0"/>
    <n v="0"/>
    <n v="0"/>
    <n v="0"/>
    <n v="0"/>
    <n v="0"/>
    <n v="0"/>
    <n v="0"/>
    <n v="-4805607"/>
    <n v="0"/>
    <n v="0"/>
    <n v="0"/>
    <n v="0"/>
    <n v="0"/>
    <n v="0"/>
    <n v="0"/>
    <n v="0"/>
    <n v="0"/>
    <n v="0"/>
    <n v="0"/>
    <n v="0"/>
    <n v="0"/>
    <n v="0"/>
    <n v="0"/>
    <n v="0"/>
    <n v="6200000"/>
  </r>
  <r>
    <n v="331.20400000000001"/>
    <x v="0"/>
    <s v="REINT"/>
    <x v="3"/>
    <x v="1"/>
    <s v="A-02-01"/>
    <s v="ADQUISICIÓN DE ACTIVOS NO FINANCIEROS"/>
    <s v="A-02-01-01"/>
    <s v="ACTIVOS FIJOS"/>
    <s v="A-02-01-01-004"/>
    <s v="MAQUINARIA Y EQUIPO"/>
    <x v="10"/>
    <s v="A-02-01-01-004-004"/>
    <s v="*MAQUINARIA PARA USOS ESPECIALES"/>
    <s v="A-02-01-01-004-004-08 "/>
    <s v=" *APARATOS DE USO DOMÉSTICO Y SUS PARTES Y PIEZAS"/>
    <x v="2"/>
    <s v="c. Subdirección Administrativa"/>
    <s v="Grupo de Almacen e Inventarios"/>
    <s v="Adquisición elementos salas amigas"/>
    <n v="0"/>
    <n v="0"/>
    <n v="0"/>
    <n v="0"/>
    <n v="0"/>
    <n v="0"/>
    <n v="0"/>
    <n v="0"/>
    <n v="0"/>
    <n v="4805607"/>
    <n v="0"/>
    <n v="0"/>
    <n v="0"/>
    <n v="0"/>
    <n v="0"/>
    <n v="0"/>
    <n v="0"/>
    <n v="0"/>
    <n v="0"/>
    <n v="0"/>
    <n v="0"/>
    <n v="0"/>
    <n v="0"/>
    <n v="0"/>
    <n v="0"/>
    <n v="0"/>
    <n v="4805607"/>
  </r>
  <r>
    <n v="331.20499999999998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11"/>
    <s v="A-02-02-01-004-002"/>
    <s v="*PRODUCTOS METÁLICOS ELABORADOS (EXCEPTO MAQUINARIA Y EQUIPO)"/>
    <s v="A-02-02-01-004-002-09 "/>
    <s v="*PRODUCTOS METÁLICOS ELABORADOS (EXCEPTO MAQUINARIA Y EQUIPO)"/>
    <x v="2"/>
    <s v="c. Subdirección Administrativa"/>
    <s v="Grupo de Almacen e Inventarios"/>
    <s v="Adquisición elementos salas amigas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0"/>
    <n v="0"/>
    <n v="0"/>
    <n v="0"/>
    <n v="0"/>
    <n v="0"/>
    <n v="4000000"/>
  </r>
  <r>
    <n v="331.20600000000002"/>
    <x v="0"/>
    <s v="REINT"/>
    <x v="3"/>
    <x v="1"/>
    <s v="A-02-01"/>
    <s v="ADQUISICIÓN DE ACTIVOS NO FINANCIEROS"/>
    <s v="A-02-01-01"/>
    <s v="ACTIVOS FIJOS"/>
    <s v="A-02-01-01-003"/>
    <s v="ACTIVOS FIJOS NO CLASIFICADOS COMO MAQUINARIA Y EQUIPO"/>
    <x v="9"/>
    <s v="A-02-01-01-003-008"/>
    <s v="*MUEBLES, INSTRUMENTOS MUSICALES, ARTÍCULOS DE DEPORTE Y ANTIGÜEDADES"/>
    <s v="A-02-01-01-003-008-01-1 _x000a_A-02-01-01-003-008-01-2"/>
    <s v="*ASIENTOS_x000a_*MUEBLES, DEL TIPO UTILIZADO EN OFICINAS"/>
    <x v="2"/>
    <s v="c. Subdirección Administrativa"/>
    <s v="Grupo de Almacen e Inventarios"/>
    <s v="Adquisición de Mobiliario"/>
    <n v="45218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18040"/>
  </r>
  <r>
    <n v="350.300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7"/>
    <s v="*SERVICIOS DE INVESTIGACIÓN DE MERCADOS Y DE ENCUESTAS DE OPINIÓN PÚBLICA"/>
    <x v="2"/>
    <s v="e. Grupo de Atención al Ciudadano "/>
    <s v="Grupo de Atención al Ciudadano "/>
    <s v="Conocer la percepción y satisfacción de las Personas Desmovilizadas en Proceso de Reintegración, familias, actores externos y ciudadanos colombianos, frente a los servicios, beneficios y atención ofrecidos por la ARN."/>
    <n v="0"/>
    <n v="0"/>
    <n v="0"/>
    <n v="0"/>
    <n v="0"/>
    <n v="0"/>
    <n v="37335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35867"/>
  </r>
  <r>
    <n v="350.30200000000002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2"/>
    <s v="e. Grupo de Atención al Ciudadano "/>
    <s v="Grupo de Atención al Ciudadano "/>
    <s v="Fortalecimiento de la cultura de atención al ciudadano y proceso de atención al ciudadano (Operador Logístico)"/>
    <n v="6620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0016"/>
  </r>
  <r>
    <n v="35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6"/>
    <s v="*SERVICIO DE ORGANIZACIÓN Y ASISTENCIA Y CONVENCIONES Y FERIAS "/>
    <x v="2"/>
    <s v="e. Grupo de Atención al Ciudadano "/>
    <s v="Grupo de Atención al Ciudadano "/>
    <s v="Participar en ferias nacionales de servicio al ciudadano (Operador Logístico)"/>
    <n v="2558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8901"/>
  </r>
  <r>
    <n v="350.30399999999997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9-3"/>
    <s v="*SERVICIOS AUXILIARES POR TELÉFONO"/>
    <x v="2"/>
    <s v="e. Grupo de Atención al Ciudadano "/>
    <s v="Grupo de Atención al Ciudadano "/>
    <s v="Prestar servicio Call center (administrar numeral 516, línea 018000911516 y el PBX)"/>
    <n v="39239753"/>
    <n v="0"/>
    <n v="0"/>
    <n v="0"/>
    <n v="0"/>
    <n v="0"/>
    <n v="1368227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062495"/>
  </r>
  <r>
    <n v="350.305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4"/>
    <s v="*SERVICIOS DE TELECOMUNICACIONES, TRANSMISIÓN Y SUMINISTRO DE INFORMACIÓN"/>
    <s v="A-02-02-02-008-004-01"/>
    <s v="*SERVICIOS DE TELEFONÍA Y OTRAS TELECOMUNICACIONES"/>
    <x v="2"/>
    <s v="e. Grupo de Atención al Ciudadano "/>
    <s v="Grupo de Atención al Ciudadano "/>
    <s v="Telefonía Call Center"/>
    <n v="38437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37998"/>
  </r>
  <r>
    <n v="332.300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5-004"/>
    <s v="*SERVICIOS DE CONSTRUCCION "/>
    <s v="A-02-02-02-005-004-07_x000a_A-02-02-02-005-004-06"/>
    <s v="*SERVICIOS DE TERMINACION Y ACABADO DE EDIFICIOS_x000a_*SERVICIOS DE INSTALACIONES"/>
    <x v="2"/>
    <s v="c. Subdirección Administrativa"/>
    <s v="Grupo de Gestion Administrativa"/>
    <s v="Adecuaciones de las sedes de la ARN"/>
    <n v="0"/>
    <n v="0"/>
    <n v="0"/>
    <n v="0"/>
    <n v="0"/>
    <n v="0"/>
    <n v="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</r>
  <r>
    <n v="332.202"/>
    <x v="0"/>
    <s v="REINT"/>
    <x v="1"/>
    <x v="1"/>
    <s v="A-02-02"/>
    <s v="ADQUISICIONES DIFERENTES DE ACTIVOS"/>
    <s v="A-02-02-02"/>
    <s v="ADQUISICIÓN DE SERVICIOS"/>
    <s v="A-02-02-02-005"/>
    <s v="SERVICIOS DE LA CONSTRUCCIÓN"/>
    <x v="12"/>
    <s v="A-02-02-02-005-004"/>
    <s v="*SERVICIOS DE CONSTRUCCION"/>
    <s v="A-02-02-02-005-004-02-9"/>
    <s v="*SERVICIOS GENERALES DE CONSTRUCCIÓN DE OTRAS OBRAS DE INGENIERÍA CIVIL"/>
    <x v="2"/>
    <s v="c. Subdirección Administrativa"/>
    <s v="Grupo de Gestion Administrativa"/>
    <s v="Adecuaciones de las sedes de la ARN"/>
    <n v="3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0000"/>
  </r>
  <r>
    <n v="332.20299999999997"/>
    <x v="0"/>
    <s v="REINT"/>
    <x v="3"/>
    <x v="1"/>
    <s v="A-02-01"/>
    <s v="ADQUISICIÓN DE ACTIVOS NO FINANCIEROS"/>
    <s v="A-02-01-01"/>
    <s v="ACTIVOS FIJOS"/>
    <s v="A-02-01-01-004"/>
    <s v="MAQUINARIA Y EQUIPO"/>
    <x v="13"/>
    <s v="A-02-01-01-004-003"/>
    <s v="*MAQUINARIA PARA USO GENERAL"/>
    <s v="A-02-01-01-004-003-09"/>
    <s v="*OTRAS MÁQUINAS PARA USOS GENERALES Y SUS PARTES Y PIEZAS"/>
    <x v="2"/>
    <s v="c. Subdirección Administrativa"/>
    <s v="Grupo de Gestion Administrativa"/>
    <s v="Adquisición de elementos requeridos para el funcionamiento - Compra de persianas"/>
    <n v="10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00000"/>
  </r>
  <r>
    <n v="332.20400000000001"/>
    <x v="0"/>
    <s v="REINT"/>
    <x v="3"/>
    <x v="1"/>
    <s v="A-02-01"/>
    <s v="ADQUISICIÓN DE ACTIVOS NO FINANCIEROS"/>
    <s v="A-02-01-01"/>
    <s v="ACTIVOS FIJOS"/>
    <s v="A-02-01-01-004"/>
    <s v="MAQUINARIA Y EQUIPO"/>
    <x v="14"/>
    <s v="A-02-01-01-004-009"/>
    <s v="*OTRA MAQUINARIA PARA USOS ESPECIALES Y SUS PARTES Y PIEZAS"/>
    <s v="A-02-01-01-004-009"/>
    <s v="*OTRA MAQUINARIA PARA USOS ESPECIALES Y SUS PARTES Y PIEZAS"/>
    <x v="2"/>
    <s v="c. Subdirección Administrativa"/>
    <s v="Grupo de Gestion Administrativa"/>
    <s v="Adquisición de Vehículo convencional y blindado "/>
    <n v="59906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06231"/>
  </r>
  <r>
    <n v="332.305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5-004_x000a_A-02-02-01-003-006"/>
    <s v="*SERVICIOS DE CONSTRUCCION _x000a_*PRODUCTOS DE CAUCHO Y PLÁSTICO"/>
    <s v="A-02-02-01-02-07 _x000a_A-02-02-02-005-004-07_x000a_A-02-02-02-005-004-06_x000a_A-02-01-01-003-008-01-4_x000a_A-02-02-01-003-006-03"/>
    <s v="*ARTÍCULOS TEXTILES (EXCEPTO PRENDAS DE VESTIR)​ el cual incluye CORTINAS (INCLUSO CORTINAJES) Y PERSIANAS INTERIORES; CORTINAS O CENEFAS PARA CAMA_x000a_*SERVICIOS DE TERMINACION Y ACABADO DE EDIFICIOS_x000a_*SERVICIOS DE INSTALACIONES_x000a_*OTROS MUEBLES N.C.P._x000a_*SEMIMANUFACTURAS DE PLÁSTICO"/>
    <x v="2"/>
    <s v="c. Subdirección Administrativa"/>
    <s v="Grupo de Gestion Administrativa"/>
    <s v="Adquisición de elementos requeridos para el funcionamiento"/>
    <n v="0"/>
    <n v="0"/>
    <n v="0"/>
    <n v="0"/>
    <n v="0"/>
    <n v="0"/>
    <n v="48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800000"/>
  </r>
  <r>
    <n v="332.20600000000002"/>
    <x v="0"/>
    <s v="REINT"/>
    <x v="1"/>
    <x v="1"/>
    <s v="A-02-02"/>
    <s v="ADQUISICIONES DIFERENTES DE ACTIVOS"/>
    <s v="A-02-02-02"/>
    <s v="ADQUISICIÓN DE SERVICIOS"/>
    <s v="A-02-02-02-005"/>
    <s v="SERVICIOS DE LA CONSTRUCCIÓN"/>
    <x v="12"/>
    <s v="A-02-02-02-005-004"/>
    <s v="*SERVICIOS DE CONSTRUCCION "/>
    <s v="A-02-02-02-005-004-06"/>
    <s v="*SERVICIOS DE INSTALACIONES"/>
    <x v="2"/>
    <s v="c. Subdirección Administrativa"/>
    <s v="Grupo de Gestion Administrativa"/>
    <s v="Adquisición de elementos requeridos para el funcionamiento - Instalación"/>
    <n v="4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0000"/>
  </r>
  <r>
    <n v="332.20699999999999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15"/>
    <s v="A-02-01-01-004-003"/>
    <s v="*MAQUINARIA PARA USO GENERAL"/>
    <s v="A-02-01-01-004-003-09"/>
    <s v="*OTRAS MÁQUINAS PARA USOS GENERALES Y SUS PARTES Y PIEZAS"/>
    <x v="2"/>
    <s v="c. Subdirección Administrativa"/>
    <s v="Grupo de Gestion Administrativa"/>
    <s v="Adquisición de elementos requeridos para el funcionamiento - Compra de Extinto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2.20800000000003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6"/>
    <s v="02-02-01-003-005"/>
    <s v="*OTROS PRODUCTOS QUÍMICOS; FIBRAS ARTIFICIALES (O FIBRAS INDUSTRIALES HECHAS POR EL HOMBRE)"/>
    <s v="02-02-01-003-005-02 "/>
    <s v="*PRODUCTOS FARMACÉUTICOS"/>
    <x v="2"/>
    <s v="c. Subdirección Administrativa"/>
    <s v="Grupo de Gestion Administrativa"/>
    <s v="Adquisición de elementos requeridos para el funcionamiento - Recarga de Extintores"/>
    <n v="6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0000"/>
  </r>
  <r>
    <n v="332.209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7"/>
    <s v="A-02-02-01-003-006"/>
    <s v="*PRODUCTOS DE CAUCHO Y PLÁSTICO"/>
    <s v="A-02-02-01-003-006-03"/>
    <s v="*SEMIMANUFACTURAS DE PLÁSTICO"/>
    <x v="2"/>
    <s v="c. Subdirección Administrativa"/>
    <s v="Grupo de Gestion Administrativa"/>
    <s v="Adquisición de elementos requeridos para el funcionamiento - Peliculas Solares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000"/>
  </r>
  <r>
    <n v="332.21100000000001"/>
    <x v="0"/>
    <s v="REINT"/>
    <x v="1"/>
    <x v="1"/>
    <s v="A-02-02"/>
    <s v="ADQUISICIONES DIFERENTES DE ACTIVOS"/>
    <s v="A-02-02-02"/>
    <s v="ADQUISICIÓN DE SERVICIOS"/>
    <s v="A-02-02-02-007"/>
    <s v="SERVICIOS FINANCIEROS Y SERVICIOS CONEXOS, SERVICIOS INMOBILIARIOS Y SERVICIOS DE LEASING"/>
    <x v="18"/>
    <s v="A-02-02-02-007-002"/>
    <s v="*SERVICIOS INMOBILIARIOS "/>
    <s v="A-02-02-02-007-002-01-1"/>
    <s v="*SERVICIOS DE ALQUILER O ARRENDAMIENTO CON O SIN OPCIÓN DE COMPRA RELATIVOS A BIENES INMUEBLES PROPIOS O ARRENDADOS"/>
    <x v="2"/>
    <s v="c. Subdirección Administrativa"/>
    <s v="Grupo de Gestion Administrativa"/>
    <s v="Contratos de arrendamiento Sede Central"/>
    <n v="26776767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7676778"/>
  </r>
  <r>
    <n v="332.312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7-002"/>
    <s v="*SERVICIOS INMOBILIARIOS RELATIVOS A BIENES RAÍCES PROPIOS O ARRENDADOS"/>
    <s v="A-02-02-02-007-002-01-1"/>
    <s v="*SERVICIOS DE ALQUILER O ARRENDAMIENTO CON O SIN OPCIÓN DE COMPRA RELATIVOS A BIENES INMUEBLES PROPIOS O ARRENDADOS"/>
    <x v="2"/>
    <s v="c. Subdirección Administrativa"/>
    <s v="Grupo de Gestion Administrativa"/>
    <s v="Contratos de arrendamiento inmuebles para Grupos Territoriales"/>
    <n v="893320367"/>
    <n v="0"/>
    <n v="0"/>
    <n v="0"/>
    <n v="0"/>
    <n v="0"/>
    <n v="23558833"/>
    <n v="0"/>
    <n v="0"/>
    <n v="18649911"/>
    <n v="0"/>
    <n v="0"/>
    <n v="0"/>
    <n v="0"/>
    <n v="0"/>
    <n v="0"/>
    <n v="0"/>
    <n v="0"/>
    <n v="0"/>
    <n v="0"/>
    <n v="0"/>
    <n v="0"/>
    <n v="0"/>
    <n v="0"/>
    <n v="0"/>
    <n v="0"/>
    <n v="935529111"/>
  </r>
  <r>
    <n v="332.312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2"/>
    <s v="c. Subdirección Administrativa"/>
    <s v="Grupo de Gestion Administrativa"/>
    <s v="Adquisición elementos de Ferreteria"/>
    <n v="0"/>
    <n v="0"/>
    <n v="0"/>
    <n v="0"/>
    <n v="0"/>
    <n v="0"/>
    <n v="115976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976531"/>
  </r>
  <r>
    <n v="332.214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"/>
    <s v="A-02-02-02-008-005"/>
    <s v="*SERVICIOS DE SOPORTE"/>
    <s v="A-02-02-02-008-05-03"/>
    <s v="*SERVICIOS DE LIMPIEZA"/>
    <x v="2"/>
    <s v="c. Subdirección Administrativa"/>
    <s v="Grupo de Gestion Administrativa"/>
    <s v="Aseo Cafetería y Mantenimiento - Aseo"/>
    <n v="335368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68374"/>
  </r>
  <r>
    <n v="332.21499999999997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19"/>
    <s v="A-02-02-02-006-003"/>
    <s v="*ALOJAMIENTO; SERVICIOS DE SUMINISTROS DE COMIDAS Y BEBIDAS"/>
    <s v="A-02-02-02-006-003-03"/>
    <s v="*SERVICIOS DE SUMINISTRO DE COMIDAS"/>
    <x v="2"/>
    <s v="c. Subdirección Administrativa"/>
    <s v="Grupo de Gestion Administrativa"/>
    <s v="Aseo Cafetería y Mantenimiento - Cafeteria"/>
    <n v="1071678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67863"/>
  </r>
  <r>
    <n v="332.31599999999997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_x000a_A-02-02-02-008-007_x000a_A-02-02-02-006-003"/>
    <s v="*SERVICIOS DE SOPORTE_x000a_*SERVICIOS DE MANTENIMIENTO, REPARACION E INSTALACION (EXCEPTO SERV DE CONSTRUCCION)_x000a_*ALOJAMIENTO; SERVICIOS DE SUMINISTROS DE COMIDAS Y BEBIDAS"/>
    <s v="A-02-02-02-008-005-03_x000a_A-02-02-02-008-007-03_x000a_A-02-02-02-006-003-03"/>
    <s v="*SERVICIOS DE LIMPIEZA_x000a_*SERVICIOS DE MANTENIMIENTO, REPARACION E INSTALACION (EXCEPTO SERV DE CONSTRUCCION)_x000a_*SERVICIOS DE SUMINISTRO DE COMIDAS"/>
    <x v="2"/>
    <s v="c. Subdirección Administrativa"/>
    <s v="Grupo de Gestion Administrativa"/>
    <s v="Aseo Cafetería y Mantenimiento"/>
    <n v="1680716590"/>
    <n v="0"/>
    <n v="0"/>
    <n v="0"/>
    <n v="0"/>
    <n v="0"/>
    <n v="50421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1138088"/>
  </r>
  <r>
    <n v="332.21699999999998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0"/>
    <s v="A-02-02-02-008-007"/>
    <s v="*SERVICIOS DE MANTENIMIENTO, REPARACION E INSTALACION (EXCEPTO SERV DE CONSTRUCCION)"/>
    <s v="A-02-02-02-008-007-03"/>
    <s v="*SERVICIOS DE INSTALACION (DISTINTOS DE LOS SERVICIOS DE CONST)"/>
    <x v="2"/>
    <s v="c. Subdirección Administrativa"/>
    <s v="Grupo de Gestion Administrativa"/>
    <s v="Aseo Cafetería y Mantenimiento - Mantenimiento"/>
    <n v="20281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81320"/>
  </r>
  <r>
    <n v="332.21800000000002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21"/>
    <s v="Provisional -* corresponde a los recursos para reembolsar"/>
    <m/>
    <m/>
    <m/>
    <x v="2"/>
    <s v="c. Subdirección Administrativa"/>
    <s v="Grupo de Gestion Administrativa"/>
    <s v="Caja Menor"/>
    <n v="49191023"/>
    <n v="0"/>
    <n v="0"/>
    <n v="0"/>
    <n v="-26187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03625"/>
  </r>
  <r>
    <n v="332.21899999999999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21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s v="c. Subdirección Administrativa"/>
    <s v="Grupo de Gestion Administrativa"/>
    <s v="Caja Menor - Combustible / Aceite"/>
    <n v="0"/>
    <n v="0"/>
    <n v="0"/>
    <n v="0"/>
    <n v="15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000"/>
  </r>
  <r>
    <n v="332.221"/>
    <x v="0"/>
    <s v="REINT"/>
    <x v="1"/>
    <x v="1"/>
    <s v="A-02-02"/>
    <s v="ADQUISICIONES DIFERENTES DE ACTIVOS"/>
    <s v="A-02-02-01"/>
    <s v="MATERIALES Y SUMINISTROS"/>
    <s v="A-02-02-01-002"/>
    <s v="PRODUCTOS ALIMENTICIOS, BEBIDAS Y TABACO; TEXTILES, PRENDAS DE VESTIR Y PRODUCTOS DE CUERO"/>
    <x v="22"/>
    <s v="A-02-02-01-002-007_x000a_"/>
    <s v="*ARTÍCULOS TEXTILES (EXCEPTO PRENDAS DE VESTIR)_x000a_"/>
    <s v="A-02-02-01-002-007_x000a_"/>
    <s v="*ARTÍCULOS TEXTILES (EXCEPTO PRENDAS DE VESTIR)_x000a_"/>
    <x v="2"/>
    <s v="c. Subdirección Administrativa"/>
    <s v="Grupo de Gestion Administrativa"/>
    <s v="Caja Menor - Elementos de Protección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</r>
  <r>
    <n v="332.22199999999998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7"/>
    <s v="A-02-02-01-003-006"/>
    <s v="*PRODUCTOS DE CAUCHO Y PLÁSTICO"/>
    <s v="A-02-02-01-003-006"/>
    <s v="*PRODUCTOS DE CAUCHO Y PLÁSTICO"/>
    <x v="2"/>
    <s v="c. Subdirección Administrativa"/>
    <s v="Grupo de Gestion Administrativa"/>
    <s v="Caja Menor - Diversos"/>
    <n v="0"/>
    <n v="0"/>
    <n v="0"/>
    <n v="0"/>
    <n v="27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5000"/>
  </r>
  <r>
    <n v="332.22300000000001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23"/>
    <s v="A-02-02-02-009-004"/>
    <s v="*SERVICIOS DE ALCANTARILLADO, RECOLECCIÓN, TRATAMIENTO Y DISPOSICIÓN DE DESECHOS Y OTROS SERVICIOS DE SANEAMIENTO AMBIENTAL"/>
    <s v="A-02-02-02-009-004-01"/>
    <s v="*SERVICIOS DE ALCANTARILLADO, SERVICIOS DE LIMPIEZA, TRATAMIENTO DE AGUAS RESIDUALES Y TANQUES SÉPTICOS"/>
    <x v="2"/>
    <s v="c. Subdirección Administrativa"/>
    <s v="Grupo de Gestion Administrativa"/>
    <s v="Caja Menor - Acueducto"/>
    <n v="0"/>
    <n v="0"/>
    <n v="0"/>
    <n v="0"/>
    <n v="1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00"/>
  </r>
  <r>
    <n v="332.22399999999999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4"/>
    <s v="A-02-02-02-006-009"/>
    <s v="*SERVICIOS DE DISTRIBUCIÓN DE ELECTRICIDAD, GAS Y AGUA (POR CUENTA PROPIA)"/>
    <s v="A-02-02-02-006-009-01"/>
    <s v="*SERVICIOS DE DISTRIBUCIÓN DE ELECTRICIDAD, Y SERVICIOS DE DISTRIBUCIÓN DE GAS (POR CUENTA PROPIA)"/>
    <x v="2"/>
    <s v="c. Subdirección Administrativa"/>
    <s v="Grupo de Gestion Administrativa"/>
    <s v="Caja Menor - Energia"/>
    <n v="0"/>
    <n v="0"/>
    <n v="0"/>
    <n v="0"/>
    <n v="5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00"/>
  </r>
  <r>
    <n v="332.22500000000002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4"/>
    <s v="A-02-02-02-006-009"/>
    <s v="*SERVICIOS DE DISTRIBUCIÓN DE ELECTRICIDAD, GAS Y AGUA (POR CUENTA PROPIA)"/>
    <s v="A-02-02-02-006-009-01"/>
    <s v="*SERVICIOS DE DISTRIBUCIÓN DE ELECTRICIDAD, Y SERVICIOS DE DISTRIBUCIÓN DE GAS (POR CUENTA PROPIA)"/>
    <x v="2"/>
    <s v="c. Subdirección Administrativa"/>
    <s v="Grupo de Gestion Administrativa"/>
    <s v="Caja Menor - Gas"/>
    <n v="0"/>
    <n v="0"/>
    <n v="0"/>
    <n v="0"/>
    <n v="5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00"/>
  </r>
  <r>
    <n v="332.226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3"/>
    <s v="A-02-02-02-008-004"/>
    <s v="*SERVICIOS DE TELECOMUNICACIONES, TRANSMISIÓN Y SUMINISTRO DE INFORMACIÓN"/>
    <s v="A-02-02-02-008-004-01"/>
    <s v="*SERVICIOS DE TELEFONÍA Y OTRAS TELECOMUNICACIONES"/>
    <x v="2"/>
    <s v="c. Subdirección Administrativa"/>
    <s v="Grupo de Gestion Administrativa"/>
    <s v="Caja Menor - Telefono, Fax y otros"/>
    <n v="0"/>
    <n v="0"/>
    <n v="0"/>
    <n v="0"/>
    <n v="5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00"/>
  </r>
  <r>
    <n v="332.22699999999998"/>
    <x v="0"/>
    <s v="REINT"/>
    <x v="1"/>
    <x v="1"/>
    <s v="A-02-02"/>
    <s v="ADQUISICIONES DIFERENTES DE ACTIVOS"/>
    <s v="A-02-02-02"/>
    <s v="ADQUISICIÓN DE SERVICIOS"/>
    <s v="A-02-02-02-010"/>
    <s v="VIÁTICOS DE LOS FUNCIONARIOS EN COMISIÓN"/>
    <x v="25"/>
    <s v="A-02-02-02-010"/>
    <s v="*VIÁTICOS DE LOS FUNCIONARIOS EN COMISIÓN"/>
    <m/>
    <m/>
    <x v="2"/>
    <s v="c. Subdirección Administrativa"/>
    <s v="Grupo de Gestion Administrativa"/>
    <s v="Caja Menor - Viaticos"/>
    <n v="0"/>
    <n v="0"/>
    <n v="0"/>
    <n v="0"/>
    <n v="26048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854"/>
  </r>
  <r>
    <n v="332.22800000000001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6"/>
    <s v="A-02-02-02-008-002"/>
    <s v="*SERVICIOS JURIDICOS Y CONTABLES"/>
    <s v="A-02-02-02-008-002-1"/>
    <s v="*SERVICIOS JURIDICOS"/>
    <x v="2"/>
    <s v="c. Subdirección Administrativa"/>
    <s v="Grupo de Gestion Administrativa"/>
    <s v="Caja Menor - Gastos Judiciales"/>
    <n v="0"/>
    <n v="0"/>
    <n v="0"/>
    <n v="0"/>
    <n v="1590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0750"/>
  </r>
  <r>
    <n v="332.22899999999998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27"/>
    <s v="A-02-02-02-009-003"/>
    <s v="*SERVICIOS PARA EL CUIDADO DE LA SALUD HUMANA Y SERVICIOS SOCIALES"/>
    <s v="A-02-02-02-009-003-01"/>
    <s v="*SERVICIOS DE SALUD HUMANA"/>
    <x v="2"/>
    <s v="c. Subdirección Administrativa"/>
    <s v="Grupo de Gestion Administrativa"/>
    <s v="Caja Menor - Exámenes médicos"/>
    <n v="0"/>
    <n v="0"/>
    <n v="0"/>
    <n v="0"/>
    <n v="2261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1940"/>
  </r>
  <r>
    <n v="332.23099999999999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28"/>
    <s v="A-02-02-01-004-006"/>
    <s v="*MAQUINARIA Y APARATOS ELÉCTRICOS"/>
    <m/>
    <m/>
    <x v="2"/>
    <s v="c. Subdirección Administrativa"/>
    <s v="Grupo de Gestion Administrativa"/>
    <s v="Caja Menor - Productos Metalicos"/>
    <n v="0"/>
    <n v="0"/>
    <n v="0"/>
    <n v="0"/>
    <n v="15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000"/>
  </r>
  <r>
    <n v="332.23200000000003"/>
    <x v="0"/>
    <s v="REINT"/>
    <x v="1"/>
    <x v="1"/>
    <s v="A-02-02"/>
    <s v="ADQUISICIONES DIFERENTES DE ACTIVOS"/>
    <s v="A-02-02-02"/>
    <s v="ADQUISICIÓN DE SERVICIOS"/>
    <s v="A-02-02-02-005"/>
    <s v="SERVICIOS DE LA CONSTRUCCIÓN"/>
    <x v="12"/>
    <s v="A-02-02-02-005-004"/>
    <s v="*SERVICIOS DE CONSTRUCCIÓN"/>
    <m/>
    <m/>
    <x v="2"/>
    <s v="c. Subdirección Administrativa"/>
    <s v="Grupo de Gestion Administrativa"/>
    <s v="Caja Menor - Servicios de construcción"/>
    <n v="0"/>
    <n v="0"/>
    <n v="0"/>
    <n v="0"/>
    <n v="15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000"/>
  </r>
  <r>
    <n v="332.233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6"/>
    <s v="02-02-01-003-005"/>
    <s v="*OTROS PRODUCTOS QUÍMICOS; FIBRAS ARTIFICIALES (O FIBRAS INDUSTRIALES HECHAS POR EL HOMBRE)"/>
    <s v="02-02-01-003-005-02 "/>
    <s v="*PRODUCTOS FARMACÉUTICOS"/>
    <x v="2"/>
    <s v="c. Subdirección Administrativa"/>
    <s v="Grupo de Gestion Administrativa"/>
    <s v="Caja Menor - Productos de Protección"/>
    <n v="0"/>
    <n v="0"/>
    <n v="0"/>
    <n v="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"/>
  </r>
  <r>
    <n v="332.23399999999998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s v="A-02-02-02-006-004"/>
    <s v="*SERVICIOS DE TRANSPORTE DE PASAJEROS"/>
    <s v="A-02-02-02-006-004"/>
    <s v="*SERVICIOS DE TRANSPORTE DE PASAJEROS"/>
    <x v="2"/>
    <s v="c. Subdirección Administrativa"/>
    <s v="Grupo de Gestion Administrativa"/>
    <s v="Caja Menor - Transporte"/>
    <n v="0"/>
    <n v="0"/>
    <n v="0"/>
    <n v="0"/>
    <n v="26048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854"/>
  </r>
  <r>
    <n v="332.33499999999998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7"/>
    <s v="*SERVICIOS DE MANTENIMIENTO, REPARACIÓN E INSTALACIÓN (EXCEPTO SERVICIOS DE CONSTRUCCIÓN)"/>
    <s v="A-02-02-02-008-007-01- 5"/>
    <s v="*SERVICIOS DE MANTENIMIENTO Y REPARACIÓN DE OTRA MAQUINARIA Y OTRO EQUIPO"/>
    <x v="2"/>
    <s v="c. Subdirección Administrativa"/>
    <s v="Grupo de Gestion Administrativa"/>
    <s v="Contratación para Mantenimiento Aires Acondicionados"/>
    <n v="0"/>
    <n v="0"/>
    <n v="0"/>
    <n v="0"/>
    <n v="0"/>
    <n v="0"/>
    <n v="1249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50000"/>
  </r>
  <r>
    <n v="332.23599999999999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0"/>
    <s v="A-02-02-02-008-007"/>
    <s v="*SERVICIOS DE MANTENIMIENTO, REPARACIÓN E INSTALACIÓN (EXCEPTO SERVICIOS DE CONSTRUCCIÓN)"/>
    <s v="A-02-02-02-008-007-01- 5"/>
    <s v="*SERVICIOS DE MANTENIMIENTO Y REPARACIÓN DE OTRA MAQUINARIA Y OTRO EQUIPO"/>
    <x v="2"/>
    <s v="c. Subdirección Administrativa"/>
    <s v="Grupo de Gestion Administrativa"/>
    <s v="Contratación para Mantenimiento Aires Acondicionados"/>
    <n v="5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000"/>
  </r>
  <r>
    <n v="332.336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7_x000a_A-02-01-01-004-003_x000a_A-02-01-01-004-004"/>
    <s v="*SERVICIOS DE MANTENIMIENTO, REPARACIÓN E INSTALACIÓN (EXCEPTO SERVICIOS DE CONSTRUCCIÓN)_x000a_*MAQUINARIA PARA USO GENERAL_x000a_*MAQUINARIA PARA USOS ESPECIALES "/>
    <s v="A-02-02-02-008-007-01- 5_x000a_A-02-01-01-004-003-09_x000a_A-02-01-01-004-004-08"/>
    <s v="*SERVICIOS DE TRANSPORTE DE CARGA POR VÍA TERRESTRE_x000a_*OTRAS MÁQUINAS PARA USOS GENERALES Y SUS PARTES Y PIEZAS_x000a_*APARATOS DE USO DOMÉSTICO Y SUS PARTES Y PIEZAS"/>
    <x v="2"/>
    <s v="c. Subdirección Administrativa"/>
    <s v="Grupo de Gestion Administrativa"/>
    <s v="Compra y Mantenimiento Aires Acondicionados"/>
    <n v="0"/>
    <n v="0"/>
    <n v="0"/>
    <n v="0"/>
    <n v="0"/>
    <n v="0"/>
    <n v="7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00000"/>
  </r>
  <r>
    <n v="332.238"/>
    <x v="0"/>
    <s v="REINT"/>
    <x v="3"/>
    <x v="1"/>
    <s v="A-02-01"/>
    <s v="ADQUISICIÓN DE ACTIVOS NO FINANCIEROS"/>
    <s v="A-02-01-01"/>
    <s v="ACTIVOS FIJOS"/>
    <s v="A-02-01-01-004"/>
    <s v="MAQUINARIA Y EQUIPO"/>
    <x v="13"/>
    <s v="A-02-01-01-004-003_x000a_"/>
    <s v="*MAQUINARIA PARA USO GENERAL_x000a_"/>
    <s v="A-02-01-01-004-003-09_x000a_"/>
    <s v="*OTRAS MÁQUINAS PARA USOS GENERALES Y SUS PARTES Y PIEZAS_x000a_"/>
    <x v="2"/>
    <s v="c. Subdirección Administrativa"/>
    <s v="Grupo de Gestion Administrativa"/>
    <s v="Compra e instalación de aires acondicionados y ventilado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2.23899999999998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21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s v="c. Subdirección Administrativa"/>
    <s v="Grupo de Gestion Administrativa"/>
    <s v="Contratación para Suministro de Combustible"/>
    <n v="795907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90708"/>
  </r>
  <r>
    <n v="332.341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6-005"/>
    <s v="*SERVICIOS DE TRANSPORTE DE CARGA"/>
    <s v="A-02-02-02-006-005-01"/>
    <s v="*SERVICIOS DE TRANSPORTE DE CARGA POR VÍA TERRESTRE"/>
    <x v="2"/>
    <s v="c. Subdirección Administrativa"/>
    <s v="Grupo de Gestion Administrativa"/>
    <s v="Contratación Seguros de la Entidad"/>
    <n v="0"/>
    <n v="0"/>
    <n v="0"/>
    <n v="0"/>
    <n v="0"/>
    <n v="0"/>
    <n v="629748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74831"/>
  </r>
  <r>
    <n v="332.24200000000002"/>
    <x v="0"/>
    <s v="REINT"/>
    <x v="1"/>
    <x v="1"/>
    <s v="A-02-02"/>
    <s v="ADQUISICIONES DIFERENTES DE ACTIVOS"/>
    <s v="A-02-02-02"/>
    <s v="ADQUISICIÓN DE SERVICIOS"/>
    <s v="A-02-02-02-007"/>
    <s v="SERVICIOS FINANCIEROS Y SERVICIOS CONEXOS, SERVICIOS INMOBILIARIOS Y SERVICIOS DE LEASING"/>
    <x v="30"/>
    <s v="A-02-02-02-007-001"/>
    <s v="*SERVICIOS FINANCIEROS Y SERVICIOS CONEXOS"/>
    <s v="A-02-02-02-007-001-03-5-9_x000a_A-02-02-02-007-001-03-5-3_x000a_A-02-02-02-007-001-03-5-5_x000a_A-02-02-02-007-001-03-5-10_x000a_A-02-02-02-007-001-03-5-4_x000a_A-02-02-02-007-001-03-5-1_x000a_A-02-02-02-007-001-03-5-7"/>
    <s v="*OTROS SERVICIOS DE SEGUROS DISTINTOS DE LOS SEGUROS DE VIDA N.C.P._x000a_*SERVICIOS DE SEGUROS PARA TRANSPORTE DE MERCANCÍAS (FLETES) _x000a_*SERVICIOS DE SEGUROS GENERALES DE RESPONSABILIDAD CIVIL _x000a_*SEGURO DE INFIDELIDAD Y RIESGOS FINANCIEROS_x000a_*SERVICIOS DE SEGUROS CONTRA INCENDIO, TERREMOTO O SUSTRACCIÓN_x000a_*SERVICIOS DE SEGUROS DE VEHÍCULOS AUTOMOTORES_x000a_*SERVICIOS DE SEGURO OBLIGATORIO DE ACCIDENTES DE TRÁNSITO (SOAT)"/>
    <x v="2"/>
    <s v="c. Subdirección Administrativa"/>
    <s v="Grupo de Gestion Administrativa"/>
    <s v="Contratación Seguros de la Entidad"/>
    <n v="164717101"/>
    <n v="0"/>
    <n v="0"/>
    <n v="0"/>
    <n v="0"/>
    <n v="0"/>
    <n v="0"/>
    <n v="50308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025411"/>
  </r>
  <r>
    <n v="332.24299999999999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1"/>
    <s v="A-02-02-02-006-006"/>
    <s v="*SERVICIOS DE ALQUILER DE VEHÍCULOS DE TRANSPORTE CON OPERARIO"/>
    <s v="A-02-02-02-006-006-00-1-9"/>
    <s v="*SERVICIOS DE ALQUILER DE VEHÍCULOS DE TRANSPORTE CON OPERARIO"/>
    <x v="2"/>
    <s v="c. Subdirección Administrativa"/>
    <s v="Grupo de Gestion Administrativa"/>
    <s v="Contratación Servicio de vehículo"/>
    <n v="3020967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096724"/>
  </r>
  <r>
    <n v="332.24400000000003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19"/>
    <s v="A-02-02-02-006-003"/>
    <s v="*ALOJAMIENTO; SERVICIOS DE SUMINISTROS DE COMIDAS Y BEBIDAS"/>
    <s v="A-02-02-02-006-003-04"/>
    <s v="*SERVICIOS DE SUMINISTRO DE BEBIDAS PARA SU CONSUMO DENTRO DEL ESTABLECIMIENTO"/>
    <x v="2"/>
    <s v="c. Subdirección Administrativa"/>
    <s v="Grupo de Gestion Administrativa"/>
    <s v="Contratación Servicio de vehículo"/>
    <n v="178755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5548"/>
  </r>
  <r>
    <n v="332.245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2"/>
    <s v="A-02-02-02-006-007"/>
    <s v="*SERVICIOS DE APOYO AL TRANSPORTE"/>
    <s v="A-02-02-02-006-007-04"/>
    <s v="*SERVICIOS DE APOYO AL TRANSPORTE POR CARRETERA"/>
    <x v="2"/>
    <s v="c. Subdirección Administrativa"/>
    <s v="Grupo de Gestion Administrativa"/>
    <s v="Contratación Servicio de vehículo"/>
    <n v="89377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37768"/>
  </r>
  <r>
    <n v="332.24599999999998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21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s v="c. Subdirección Administrativa"/>
    <s v="Grupo de Gestion Administrativa"/>
    <s v="Contratación Servicio de vehículo"/>
    <n v="28600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00872"/>
  </r>
  <r>
    <n v="332.24700000000001"/>
    <x v="0"/>
    <s v="REINT"/>
    <x v="3"/>
    <x v="1"/>
    <s v="A-02-01"/>
    <s v="ADQUISICIÓN DE ACTIVOS NO FINANCIEROS"/>
    <s v="A-02-01-01"/>
    <s v="ACTIVOS FIJOS"/>
    <s v="A-02-01-01-004"/>
    <s v="MAQUINARIA Y EQUIPO"/>
    <x v="33"/>
    <m/>
    <m/>
    <m/>
    <m/>
    <x v="2"/>
    <s v="c. Subdirección Administrativa"/>
    <s v="Grupo de Gestion Administrativa"/>
    <s v="Equipos de comunic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2.24799999999999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0"/>
    <s v="A-02-02-02-008-007"/>
    <s v="*SERVICIOS DE MANTENIMIENTO, REPARACIÓN E INSTALACIÓN (EXCEPTO SERVICIOS DE CONSTRUCCIÓN)"/>
    <s v="A-02-02-02-008-007-01-4"/>
    <s v="*SERVICIOS DE MANTENIMIENTO Y REPARACIÓN DE MAQUINARIA Y EQUIPO DE TRANSPORTE"/>
    <x v="2"/>
    <s v="c. Subdirección Administrativa"/>
    <s v="Grupo de Gestion Administrativa"/>
    <s v="Mantenimiento Parque Automotor - Mantenimiento"/>
    <n v="87069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69168"/>
  </r>
  <r>
    <n v="332.24900000000002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21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s v="c. Subdirección Administrativa"/>
    <s v="Grupo de Gestion Administrativa"/>
    <s v="Mantenimiento Parque Automotor - Lubricantes"/>
    <n v="24054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5448"/>
  </r>
  <r>
    <n v="332.25099999999998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7"/>
    <s v="A-02-02-01-003-006"/>
    <s v="*PRODUCTOS DE CAUCHO Y PLÁSTICO"/>
    <s v="A-02-02-01-003-006-01"/>
    <s v="*LLANTAS DE CAUCHO Y NEUMÁTICOS (CÁMARAS DE AIRE)"/>
    <x v="2"/>
    <s v="c. Subdirección Administrativa"/>
    <s v="Grupo de Gestion Administrativa"/>
    <s v="Mantenimiento Parque Automotor - Llantas"/>
    <n v="8284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4692"/>
  </r>
  <r>
    <n v="332.25200000000001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15"/>
    <s v="A-02-02-01-004-003"/>
    <s v="*MOTORES Y TURBINAS Y SUS PARTES"/>
    <s v="A-02-02-01-004-003"/>
    <s v="*MOTORES Y TURBINAS Y SUS PARTES"/>
    <x v="2"/>
    <s v="c. Subdirección Administrativa"/>
    <s v="Grupo de Gestion Administrativa"/>
    <s v="Mantenimiento Parque Automotor - Repuestos"/>
    <n v="318526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52608"/>
  </r>
  <r>
    <n v="332.25299999999999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34"/>
    <s v="A-02-02-01-004-001"/>
    <s v="*METALES BÁSICOS"/>
    <s v="A-02-02-01-004-001"/>
    <s v="*METALES BÁSICOS"/>
    <x v="2"/>
    <s v="c. Subdirección Administrativa"/>
    <s v="Grupo de Gestion Administrativa"/>
    <s v="Mantenimiento Parque Automotor - Repuestos"/>
    <n v="180409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40908"/>
  </r>
  <r>
    <n v="332.25400000000002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11"/>
    <s v="A-02-02-01-004-002"/>
    <s v="*PRODUCTOS METÁLICOS ELABORADOS (EXCEPTO MAQUINARIA Y EQUIPO)"/>
    <s v="A-02-02-01-004-002"/>
    <s v="*PRODUCTOS METÁLICOS ELABORADOS (EXCEPTO MAQUINARIA Y EQUIPO)"/>
    <x v="2"/>
    <s v="c. Subdirección Administrativa"/>
    <s v="Grupo de Gestion Administrativa"/>
    <s v="Mantenimiento Parque Automotor - Repuestos"/>
    <n v="180409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40908"/>
  </r>
  <r>
    <n v="332.35500000000002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6-005"/>
    <s v="*SERVICIOS DE TRANSPORTE DE CARGA"/>
    <s v="A-02-02-02-006-005-01"/>
    <s v="*SERVICIOS DE TRANSPORTE DE CARGA POR VÍA TERRESTRE"/>
    <x v="2"/>
    <s v="c. Subdirección Administrativa"/>
    <s v="Grupo de Gestion Administrativa"/>
    <s v="Mudanzas y Traslado de Bienes Muebles Grupo Territorial"/>
    <n v="0"/>
    <n v="0"/>
    <n v="0"/>
    <n v="0"/>
    <n v="0"/>
    <n v="0"/>
    <n v="76490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49089"/>
  </r>
  <r>
    <n v="332.25599999999997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23"/>
    <s v="A-02-02-02-009-004"/>
    <s v="*SERVICIOS DE ALCANTARILLADO, RECOLECCIÓN, TRATAMIENTO Y DISPOSICIÓN DE DESECHOS Y OTROS SERVICIOS DE SANEAMIENTO AMBIENTAL"/>
    <s v="A-02-02-02-009-004-01"/>
    <s v="*SERVICIOS DE ALCANTARILLADO, SERVICIOS DE LIMPIEZA, TRATAMIENTO DE AGUAS RESIDUALES Y TANQUES SÉPTICOS"/>
    <x v="2"/>
    <s v="c. Subdirección Administrativa"/>
    <s v="Grupo de Gestion Administrativa"/>
    <s v="Servicios Públicos - Acueducto"/>
    <n v="1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0"/>
  </r>
  <r>
    <n v="332.25700000000001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4"/>
    <s v="A-02-02-02-006-009"/>
    <s v="*SERVICIOS DE DISTRIBUCIÓN DE ELECTRICIDAD, GAS Y AGUA (POR CUENTA PROPIA)"/>
    <s v="A-02-02-02-006-009-01"/>
    <s v="*SERVICIOS DE DISTRIBUCIÓN DE ELECTRICIDAD, Y SERVICIOS DE DISTRIBUCIÓN DE GAS (POR CUENTA PROPIA)"/>
    <x v="2"/>
    <s v="c. Subdirección Administrativa"/>
    <s v="Grupo de Gestion Administrativa"/>
    <s v="Servicios Públicos - Energia"/>
    <n v="11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00000"/>
  </r>
  <r>
    <n v="332.358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9-004_x000a_A-02-02-02-006-009_x000a_A-02-02-02-008-004"/>
    <s v="*SERVICIOS DE ALCANTARILLADO, RECOLECCIÓN, TRATAMIENTO Y DISPOSICIÓN DE DESECHOS Y OTROS SERVICIOS DE SANEAMIENTO AMBIENTALSERVICIOS DE DISTRIBUCIÓN DE ELECTRICIDAD, GAS Y AGUA (POR CUENTA PROPIA)_x000a_*SERVICIOS DE DISTRIBUCIÓN DE ELECTRICIDAD, GAS Y AGUA (POR CUENTA PROPIA)_x000a_*SERVICIOS DE TELECOMUNICACIONES, TRANSMISIÓN Y SUMINISTRO DE INFORMACIÓN_x000a_"/>
    <s v="A-02-02-02-009-004-01_x000a_A-02-02-02-006-009-01_x000a_A-02-02-02-008-004-01"/>
    <s v="*SERVICIOS DE ALCANTARILLADO, RECOLECCIÓN, TRATAMIENTO Y DISPOSICIÓN DE DESECHOS Y OTROS SERVICIOS DE SANEAMIENTO AMBIENTALSERVICIOS DE DISTRIBUCIÓN DE ELECTRICIDAD, GAS Y AGUA (POR CUENTA PROPIA)_x000a_*SERVICIOS DE DISTRIBUCIÓN DE ELECTRICIDAD, GAS Y AGUA (POR CUENTA PROPIA)_x000a_*SERVICIOS DE TELECOMUNICACIONES, TRANSMISIÓN Y SUMINISTRO DE INFORMACIÓN_x000a_"/>
    <x v="2"/>
    <s v="c. Subdirección Administrativa"/>
    <s v="Grupo de Gestion Administrativa"/>
    <s v="Servicios Públicos - Grupos Territoriales"/>
    <n v="68556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568000"/>
  </r>
  <r>
    <n v="332.25900000000001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3"/>
    <s v="A-02-02-02-008-004"/>
    <s v="*SERVICIOS DE TELECOMUNICACIONES, TRANSMISIÓN Y SUMINISTRO DE INFORMACIÓN"/>
    <s v="A-02-02-02-008-004-01"/>
    <s v="*SERVICIOS DE TELEFONÍA Y OTRAS TELECOMUNICACIONES"/>
    <x v="2"/>
    <s v="c. Subdirección Administrativa"/>
    <s v="Grupo de Gestion Administrativa"/>
    <s v="Servicios Públicos - Telefonía Avant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2.26100000000002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3"/>
    <s v="A-02-02-02-008-004"/>
    <s v="*SERVICIOS DE TELECOMUNICACIONES, TRANSMISIÓN Y SUMINISTRO DE INFORMACIÓN"/>
    <s v="A-02-02-02-008-004-01"/>
    <s v="*SERVICIOS DE TELEFONÍA Y OTRAS TELECOMUNICACIONES"/>
    <x v="2"/>
    <s v="c. Subdirección Administrativa"/>
    <s v="Grupo de Gestion Administrativa"/>
    <s v="Servicios Públicos - Telefonía Celular"/>
    <n v="164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80000"/>
  </r>
  <r>
    <n v="332.262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7"/>
    <s v="A-02-02-01-003-006"/>
    <s v="*PRODUCTOS DE CAUCHO Y PLÁSTICO"/>
    <s v="A-02-02-01-003-006-04_x000a_A-02-02-02-009-004-03"/>
    <s v="*PRODUCTOS DE EMPAQUE Y ENVASADO, DE PLÁSTICO_x000a_*SERVICIO DE TRATAMIENTO Y DISPOSICIÓN DE DESECHOS"/>
    <x v="2"/>
    <s v="c. Subdirección Administrativa"/>
    <s v="Grupo de Gestion Administrativa"/>
    <s v="Elementos para el Plan de Gestión Ambiental"/>
    <n v="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"/>
  </r>
  <r>
    <n v="332.26299999999998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23"/>
    <s v="A-02-02-02-009-004"/>
    <s v="*SERVICIO DE ALCANTARILLADO, RECOLECCIÓN Y TRATAMIENTO Y DISPOSICIÓN DE DESECHOS Y OTROS SERVICIOS DE SANEAMIENTO AMBIENTAL"/>
    <s v="A-02-02-02-009-004-03"/>
    <s v="*SERVICIO DE TRATAMIENTO Y DISPOSICIÓN DE DESECHOS"/>
    <x v="2"/>
    <s v="c. Subdirección Administrativa"/>
    <s v="Grupo de Gestion Administrativa"/>
    <s v="Recolección residuos Peligros "/>
    <n v="7570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0281"/>
  </r>
  <r>
    <n v="333.300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1-003-002_x000a_A-02-02-01-003-006"/>
    <s v="*PASTA O PULPA, PAPEL Y PRODUCTOS DE PAPEL; IMPRESOS Y ARTÍCULOS RELACIONADOS_x000a_*PRODUCTOS DE CAUCHO Y PLÁSTICO"/>
    <s v="A-02-02-01-003-002-01_x000a_A-02-02-01-003-006-09"/>
    <s v="*PASTA DE PAPEL, PAPEL Y CARTÓN_x000a_*OTROS PRODUCTOS PLÁSTICOS"/>
    <x v="2"/>
    <s v="c. Subdirección Administrativa"/>
    <s v="Grupo de Gestión Documental"/>
    <s v="Compra Insumos Gestión Documental "/>
    <n v="0"/>
    <n v="0"/>
    <n v="0"/>
    <n v="0"/>
    <n v="0"/>
    <n v="0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</r>
  <r>
    <n v="333.30200000000002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7-002"/>
    <s v="*SERVICIOS INMOBILIARIOS "/>
    <s v="A-02-02-02-007-002-01-1"/>
    <s v="*SERVICIOS DE ALQUILER O ARRENDAMIENTO CON O SIN OPCIÓN DE COMPRA RELATIVOS A BIENES INMUEBLES PROPIOS O ARRENDADOS"/>
    <x v="2"/>
    <s v="c. Subdirección Administrativa"/>
    <s v="Grupo de Gestión Documental"/>
    <s v="Contrato Alquiler bodega Archivo "/>
    <n v="204995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995920"/>
  </r>
  <r>
    <n v="333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6-008"/>
    <s v="*SERVICIOS POSTALES Y DE MENSAJERÍA"/>
    <s v="A-02-02-02-006-008-01"/>
    <s v="*SERVICIOS POSTALES Y DE MENSAJERÍA"/>
    <x v="2"/>
    <s v="c. Subdirección Administrativa"/>
    <s v="Grupo de Gestión Documental"/>
    <s v="Servicios Postales de Correspondencia"/>
    <n v="1070954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95435"/>
  </r>
  <r>
    <n v="333.20400000000001"/>
    <x v="0"/>
    <s v="REINT"/>
    <x v="3"/>
    <x v="1"/>
    <s v="A-02-01"/>
    <s v="ADQUISICIÓN DE ACTIVOS NO FINANCIEROS"/>
    <s v="A-02-01-01"/>
    <s v="ACTIVOS FIJOS"/>
    <s v="A-02-01-01-004"/>
    <s v="MAQUINARIA Y EQUIPO"/>
    <x v="10"/>
    <s v="A-02-01-01-004-004"/>
    <s v="*MAQUINARIA PARA USOS ESPECIALES_x000a_*"/>
    <s v="A-02-01-01-004-004-08_x000a_"/>
    <s v="*APARATOS DE USO DOMÉSTICO Y SUS PARTES Y PIEZAS_x000a_"/>
    <x v="2"/>
    <s v="c. Subdirección Administrativa"/>
    <s v="Grupo de Gestión Documental"/>
    <s v="Equipo de conservación documental"/>
    <n v="2500000"/>
    <n v="0"/>
    <n v="0"/>
    <n v="0"/>
    <n v="0"/>
    <n v="0"/>
    <n v="0"/>
    <n v="0"/>
    <n v="0"/>
    <n v="-25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3.20499999999998"/>
    <x v="0"/>
    <s v="REINT"/>
    <x v="3"/>
    <x v="1"/>
    <s v="A-02-01"/>
    <s v="ADQUISICIÓN DE ACTIVOS NO FINANCIEROS"/>
    <s v="A-02-01-01"/>
    <s v="ACTIVOS FIJOS"/>
    <s v="A-02-01-01-004"/>
    <s v="MAQUINARIA Y EQUIPO"/>
    <x v="35"/>
    <s v="A-02-01-01-004-008"/>
    <s v="*APARATOS MÉDICOS, INSTRUMENTOS ÓPTICOS Y DE PRECISIÓN, RELOJES"/>
    <s v="A-02-01-01-004-008-02"/>
    <s v="_x000a_*INSTRUMENTOS Y APARATOS DE MEDICIÓN, VERIFICACIÓN, ANÁLISIS, DE NAVEGACIÓN Y PARA OTROS FINES (EXCEPTO INSTRUMENTOS ÓPTICOS); INSTRUMENTOS DE CONTROL DE PROCESOS INDUSTRIALES, SUS PARTES, PIEZAS Y ACCESORIOS"/>
    <x v="2"/>
    <s v="c. Subdirección Administrativa"/>
    <s v="Grupo de Gestión Documental"/>
    <s v="Equipo de conservación documental"/>
    <n v="2500000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0"/>
    <n v="0"/>
    <n v="0"/>
    <n v="0"/>
    <n v="0"/>
    <n v="0"/>
    <n v="5000000"/>
  </r>
  <r>
    <n v="310.300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3"/>
    <s v="*OTROS SERVICIOS PROFESIONALES, CIENTÍFICOS Y TÉCNICOS"/>
    <s v="A-02-02-02-008-003-09"/>
    <s v="*OTROS SERVICIOS PROFESIONALES, CIENTÍFICOS Y TÉCNICOS"/>
    <x v="2"/>
    <s v="a. Secretaria General"/>
    <s v="Secretaria General"/>
    <s v="Honorarios Apoyo a la Gestión"/>
    <n v="2961209599"/>
    <n v="0"/>
    <n v="70699200"/>
    <n v="0"/>
    <n v="97455000"/>
    <n v="0"/>
    <n v="1021279800"/>
    <n v="0"/>
    <n v="142422243"/>
    <n v="0"/>
    <n v="0"/>
    <n v="0"/>
    <n v="0"/>
    <n v="0"/>
    <n v="0"/>
    <n v="0"/>
    <n v="0"/>
    <n v="0"/>
    <n v="0"/>
    <n v="0"/>
    <n v="0"/>
    <n v="0"/>
    <n v="0"/>
    <n v="0"/>
    <n v="0"/>
    <n v="0"/>
    <n v="4293065842"/>
  </r>
  <r>
    <n v="310.202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"/>
    <s v="A-02-02-02-008-005"/>
    <s v="*SERVICIOS DE SOPORTE"/>
    <s v="A-02-02-02-008-005-02"/>
    <s v="*SERVICIOS DE INVESTIGACIÓN Y SEGURIDAD"/>
    <x v="2"/>
    <s v="a. Secretaria General"/>
    <s v="Secretaria General"/>
    <s v="Servicio de vigilancia y seguridad privada, sin armas, incluyendo la operación de medios tecnológicos en el personal de vigilancia en los Grupos Territoriales a nivel nacional y el nivel central."/>
    <n v="796009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6009422"/>
  </r>
  <r>
    <n v="31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2"/>
    <s v="*SERVICIOS DE INVESTIGACIÓN Y SEGURIDAD"/>
    <x v="2"/>
    <s v="a. Secretaria General"/>
    <s v="Secretaria General"/>
    <s v="Servicio de vigilancia y seguridad privada, sin armas, incluyendo la operación de medios tecnológicos en el personal de vigilancia en los Grupos Territoriales a nivel nacional y el nivel central."/>
    <n v="19601534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0153467"/>
  </r>
  <r>
    <n v="310.20400000000001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"/>
    <s v="A-02-02-02-008-005"/>
    <s v="*SERVICIOS DE SOPORTE"/>
    <s v="A-02-02-02-008-005-02"/>
    <s v="*SERVICIOS DE INVESTIGACIÓN Y SEGURIDAD"/>
    <x v="2"/>
    <s v="a. Secretaria General"/>
    <s v="Secretaria General"/>
    <s v="Control de Acceso para las sedes a nivel nacional ARN"/>
    <n v="276084710"/>
    <n v="0"/>
    <n v="0"/>
    <n v="0"/>
    <n v="0"/>
    <n v="0"/>
    <n v="0"/>
    <n v="0"/>
    <n v="0"/>
    <n v="25098610"/>
    <n v="0"/>
    <n v="0"/>
    <n v="0"/>
    <n v="0"/>
    <n v="0"/>
    <n v="0"/>
    <n v="0"/>
    <n v="0"/>
    <n v="0"/>
    <n v="0"/>
    <n v="0"/>
    <n v="0"/>
    <n v="0"/>
    <n v="0"/>
    <n v="0"/>
    <n v="0"/>
    <n v="301183320"/>
  </r>
  <r>
    <n v="310.30500000000001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8-005"/>
    <s v="*SERVICIOS DE SOPORTE"/>
    <s v="A-02-02-02-008-005-02"/>
    <s v="*SERVICIOS DE INVESTIGACIÓN Y SEGURIDAD"/>
    <x v="2"/>
    <s v="a. Secretaria General"/>
    <s v="Secretaria General"/>
    <s v="Control de Acceso para las sedes a nivel nacional ARN"/>
    <n v="343781548"/>
    <n v="0"/>
    <n v="0"/>
    <n v="0"/>
    <n v="0"/>
    <n v="0"/>
    <n v="0"/>
    <n v="0"/>
    <n v="0"/>
    <n v="31252868"/>
    <n v="0"/>
    <n v="0"/>
    <n v="0"/>
    <n v="0"/>
    <n v="0"/>
    <n v="0"/>
    <n v="0"/>
    <n v="0"/>
    <n v="0"/>
    <n v="0"/>
    <n v="0"/>
    <n v="0"/>
    <n v="0"/>
    <n v="0"/>
    <n v="0"/>
    <n v="0"/>
    <n v="375034416"/>
  </r>
  <r>
    <n v="310.30599999999998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m/>
    <m/>
    <m/>
    <m/>
    <x v="2"/>
    <s v="a. Secretaria General"/>
    <s v="Secretaria General"/>
    <s v="Recursos en verificación de necesidades - Reintegración"/>
    <n v="3126330686"/>
    <n v="0"/>
    <n v="-286394421"/>
    <n v="-261481541"/>
    <n v="-125295564"/>
    <n v="-64961316"/>
    <n v="-2388197844"/>
    <n v="0"/>
    <n v="1359100334"/>
    <n v="-42055899"/>
    <n v="0"/>
    <n v="0"/>
    <n v="0"/>
    <n v="0"/>
    <n v="0"/>
    <n v="0"/>
    <n v="0"/>
    <n v="0"/>
    <n v="0"/>
    <n v="0"/>
    <n v="0"/>
    <n v="0"/>
    <n v="0"/>
    <n v="0"/>
    <n v="0"/>
    <n v="0"/>
    <n v="1317044435"/>
  </r>
  <r>
    <n v="320.20100000000002"/>
    <x v="0"/>
    <s v="REINT"/>
    <x v="1"/>
    <x v="1"/>
    <s v="A-02-02"/>
    <s v="ADQUISICIONES DIFERENTES DE ACTIVOS"/>
    <s v="A-02-02-01"/>
    <s v="MATERIALES Y SUMINISTROS"/>
    <s v="A-02-02-01-004"/>
    <s v="PRODUCTOS METÁLICOS Y PAQUETES DE SOFTWARE"/>
    <x v="36"/>
    <s v="A-02-02-01-004-005"/>
    <s v="*MAQUINARIA DE OFICINA, CONTABILIDAD E INFORMÁTICA_x000a_"/>
    <s v="A-02-01-01-004-005-01_x000a_A-02-01-01-004-005-02-7"/>
    <s v="*MÁQUINAS PARA OFICINA Y CONTABILIDAD, Y SUS PARTES Y ACCESORIOS_x000a_*PAQUETES DE SOFTWARE _x000a_"/>
    <x v="2"/>
    <s v="b. Subdirección Financiera"/>
    <s v="Subdirección Financiera"/>
    <s v="Adquisición de Firmas Digitales"/>
    <n v="6257455"/>
    <n v="0"/>
    <n v="7006000"/>
    <n v="0"/>
    <n v="0"/>
    <n v="0"/>
    <n v="0"/>
    <n v="0"/>
    <n v="0"/>
    <n v="-4000000"/>
    <n v="0"/>
    <n v="0"/>
    <n v="0"/>
    <n v="0"/>
    <n v="0"/>
    <n v="0"/>
    <n v="0"/>
    <n v="0"/>
    <n v="0"/>
    <n v="0"/>
    <n v="0"/>
    <n v="0"/>
    <n v="0"/>
    <n v="0"/>
    <n v="0"/>
    <n v="0"/>
    <n v="9263455"/>
  </r>
  <r>
    <n v="320.30200000000002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7-001"/>
    <s v="*SERVICIOS FINANCIEROS Y SERVICIOS CONEXOS"/>
    <s v="A-02-02-02-007-001-05-4"/>
    <s v="*SERVICIOS FIDUCIARIOS Y DE CUSTODIA"/>
    <x v="2"/>
    <s v="b. Subdirección Financiera"/>
    <s v="Subdirección Financiera"/>
    <s v="Comisión fiduciaria para desembolso de PPR"/>
    <n v="110804790"/>
    <n v="0"/>
    <n v="0"/>
    <n v="0"/>
    <n v="0"/>
    <n v="0"/>
    <n v="37931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736191"/>
  </r>
  <r>
    <n v="320.303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7-001"/>
    <s v="*SERVICIOS FINANCIEROS Y SERVICIOS CONEXOS"/>
    <s v="A-02-02-02-007-001-01 y 02"/>
    <s v="*SERVICIOS DEL BANCO CENTRAL _x000a_*SERVICIOS DE DEPÓSITO"/>
    <x v="2"/>
    <s v="b. Subdirección Financiera"/>
    <s v="Subdirección Financiera"/>
    <s v="Comisiones bancarias por desembolsos PPR"/>
    <n v="78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200"/>
  </r>
  <r>
    <n v="320.30399999999997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7-001"/>
    <s v="*SERVICIOS FINANCIEROS Y SERVICIOS CONEXOS"/>
    <s v="A-02-02-02-007-001-03-3"/>
    <s v="*SERVICIOS DE SEGUROS SOCIALES DE SALUD Y RIESGOS LABORALES "/>
    <x v="2"/>
    <s v="b. Subdirección Financiera"/>
    <s v="Subdirección Financiera"/>
    <s v="Administradora de Riesgos Laborales - ARL"/>
    <n v="0"/>
    <n v="0"/>
    <n v="56900000"/>
    <n v="0"/>
    <n v="0"/>
    <n v="0"/>
    <n v="46933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33270"/>
  </r>
  <r>
    <n v="340.20100000000002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37"/>
    <s v="A-02-02-02-009-006"/>
    <s v="*SERVICIOS DE ESPARCIMIENTO, CULTURALES Y DEPORTIVOS"/>
    <s v="A-02-02-02-009-006-05"/>
    <s v="*SERVICIOS DEPORTIVOS Y DEPORTES RECREATIVOS"/>
    <x v="2"/>
    <s v="d. Talento Humano"/>
    <s v="Talento Humano"/>
    <s v="Actividad de Bienestar Social - Salud y educación Fís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02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s v="A-02-02-02-008-003"/>
    <s v="*OTROS SERVICIOS PROFESIONALES, CIENTÍFICOS Y TÉCNICOS"/>
    <s v="A-02-02-02-008-003-09"/>
    <s v="*OTROS SERVICIOS PROFESIONALES, CIENTÍFICOS Y TÉCNICOS"/>
    <x v="2"/>
    <s v="d. Talento Humano"/>
    <s v="Talento Humano"/>
    <s v="Actividades de Bienestar enfocada al Clima, cultura y gestión del cambio, alineación organizacional"/>
    <n v="1249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50000"/>
  </r>
  <r>
    <n v="340.20299999999997"/>
    <x v="0"/>
    <s v="REINT"/>
    <x v="1"/>
    <x v="1"/>
    <s v="A-02-02"/>
    <s v="ADQUISICIONES DIFERENTES DE ACTIVOS"/>
    <s v="A-02-02-01"/>
    <s v="MATERIALES Y SUMINISTROS"/>
    <s v="A-02-02-01-002"/>
    <s v="PRODUCTOS ALIMENTICIOS, BEBIDAS Y TABACO; TEXTILES, PRENDAS DE VESTIR Y PRODUCTOS DE CUERO"/>
    <x v="22"/>
    <s v="A-02-02-01-002-007_x000a_"/>
    <s v="*ARTÍCULOS TEXTILES (EXCEPTO PRENDAS DE VESTIR)_x000a_"/>
    <s v="A-02-02-01-002-007_x000a_"/>
    <s v="*ARTÍCULOS TEXTILES (EXCEPTO PRENDAS DE VESTIR)_x000a_"/>
    <x v="2"/>
    <s v="d. Talento Humano"/>
    <s v="Talento Humano"/>
    <s v="Adquisicion de EPP, elementos ergonómicos de emergencia y otros elementos de SST"/>
    <n v="37506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642"/>
  </r>
  <r>
    <n v="340.20400000000001"/>
    <x v="0"/>
    <s v="REINT"/>
    <x v="3"/>
    <x v="1"/>
    <s v="A-02-01"/>
    <s v="ADQUISICIÓN DE ACTIVOS NO FINANCIEROS"/>
    <s v="A-02-01-01"/>
    <s v="ACTIVOS FIJOS"/>
    <s v="A-02-01-01-004"/>
    <s v="MAQUINARIA Y EQUIPO"/>
    <x v="13"/>
    <s v="A-02-01-01-004-003"/>
    <s v="*MAQUINARIA PARA USO GENERAL"/>
    <s v="A-02-01-01-004-003-09"/>
    <s v="*OTRAS MÁQUINAS PARA USOS GENERALES Y SUS PARTES Y PIEZAS"/>
    <x v="2"/>
    <s v="d. Talento Humano"/>
    <s v="Talento Humano"/>
    <s v="Adquisicion de EPP, elementos ergonómicos de emergencia y otros elementos de SST"/>
    <n v="1570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122"/>
  </r>
  <r>
    <n v="340.20499999999998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7"/>
    <s v="A-02-02-01-003-006"/>
    <s v="*PRODUCTOS DE CAUCHO Y PLÁSTICO_x000a_"/>
    <s v="A-02-02-01-003-006-09_x000a_"/>
    <s v="*OTROS PRODUCTOS PLÁSTICOS"/>
    <x v="2"/>
    <s v="d. Talento Humano"/>
    <s v="Talento Humano"/>
    <s v="Adquisicion de EPP, elementos ergonómicos de emergencia y otros elementos de SST"/>
    <n v="4588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8827"/>
  </r>
  <r>
    <n v="340.20600000000002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38"/>
    <s v="_x000a_A-02-02-01-003-008"/>
    <s v="*OTROS BIENES TRANSPORTABLES N.C.P."/>
    <s v="A-02-02-01-003-008-09"/>
    <s v="*OTROS ARTÍCULOS MANUFACTURADOS N.C.P."/>
    <x v="2"/>
    <s v="d. Talento Humano"/>
    <s v="Talento Humano"/>
    <s v="Adquisicion de EPP, elementos ergonómicos de emergencia y otros elementos de SST"/>
    <n v="488397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839732"/>
  </r>
  <r>
    <n v="340.20699999999999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16"/>
    <s v="A-02-02-01-003-005"/>
    <s v="*OTROS PRODUCTOS QUÍMICOS; FIBRAS ARTIFICIALES (O FIBRAS INDUSTRIALES HECHAS POR EL HOMBRE)"/>
    <s v="02-02-01-003-005-02 "/>
    <s v="*PRODUCTOS FARMACÉUTICOS"/>
    <x v="2"/>
    <s v="d. Talento Humano"/>
    <s v="Talento Humano"/>
    <s v="Adquisicion de EPP, elementos ergonómicos de emergencia y otros elementos de SST"/>
    <n v="13029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29191"/>
  </r>
  <r>
    <n v="340.20800000000003"/>
    <x v="0"/>
    <s v="REINT"/>
    <x v="1"/>
    <x v="1"/>
    <s v="A-02-02"/>
    <s v="ADQUISICIONES DIFERENTES DE ACTIVOS"/>
    <s v="A-02-02-01"/>
    <s v="MATERIALES Y SUMINISTROS"/>
    <s v="A-02-02-01-002"/>
    <s v="PRODUCTOS ALIMENTICIOS, BEBIDAS Y TABACO; TEXTILES, PRENDAS DE VESTIR Y PRODUCTOS DE CUERO"/>
    <x v="39"/>
    <s v="A-02-02-01-002-008_x000a_"/>
    <s v="*DOTACIÓN (PRENDAS DE VESTIR Y CALZADO)"/>
    <s v="A-02-02-01-002-008_x000a_"/>
    <s v="DOTACIÓN (PRENDAS DE VESTIR Y CALZADO)"/>
    <x v="2"/>
    <s v="d. Talento Humano"/>
    <s v="Talento Humano"/>
    <s v="Adquisicion de EPP, elementos ergonómicos de emergencia y otros elementos de SST"/>
    <n v="125156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5609"/>
  </r>
  <r>
    <n v="340.209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40"/>
    <s v="A-02-02-02-006-005"/>
    <s v="*SERVICIOS DE TRANSPORTE DE CARGA "/>
    <s v="A-02-02-006-005-01"/>
    <s v="*SERVICIOS DE TRANSPORTE DE CARGA - SERVICIOS DE MUDANZA DE MUEBLES DOMÉSTICOS Y DE OFICINA Y OTROS MENAJES POR VÍA TERRESTRE."/>
    <x v="2"/>
    <s v="d. Talento Humano"/>
    <s v="Talento Humano"/>
    <s v="Adquisición de Elementos de Bioseguridad"/>
    <n v="0"/>
    <n v="0"/>
    <n v="0"/>
    <n v="0"/>
    <n v="0"/>
    <n v="0"/>
    <n v="0"/>
    <n v="0"/>
    <n v="0"/>
    <n v="10900000"/>
    <n v="0"/>
    <n v="0"/>
    <n v="0"/>
    <n v="0"/>
    <n v="0"/>
    <n v="0"/>
    <n v="0"/>
    <n v="0"/>
    <n v="0"/>
    <n v="0"/>
    <n v="0"/>
    <n v="0"/>
    <n v="0"/>
    <n v="0"/>
    <n v="0"/>
    <n v="0"/>
    <n v="10900000"/>
  </r>
  <r>
    <n v="340.21100000000001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41"/>
    <s v="A-02-02-01-003-004"/>
    <s v="*QUÍMICOS BÁSICOS"/>
    <s v="A-02-02-01-003-004-01-3"/>
    <s v="*QUÍMICOS ORGÁNICOS BÁSICOS "/>
    <x v="2"/>
    <s v="d. Talento Humano"/>
    <s v="Talento Humano"/>
    <s v="Adquisicion de EPP, elementos ergonómicos de emergencia y otros elementos de 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1199999999999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42"/>
    <s v="A-02-02-01-003-002"/>
    <s v="*PASTA O PULPA, PAPEL Y PRODUCTOS DE PAPEL; IMPRESOS Y ARTÍCULOS RELACIONADOS"/>
    <s v="A-02-02-01-003-002-01"/>
    <s v="*PASTA DE PAPEL, PAPEL Y CARTÓN"/>
    <x v="2"/>
    <s v="d. Talento Humano"/>
    <s v="Talento Humano"/>
    <s v="Adquisicion de EPP, elementos ergonómicos de emergencia y otros elementos de 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3129999999999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1-002-007 01-9_x000a_A-02-02-01-002-008-02-4_x000a_A-02-02-01-003-004-01-3_x000a_A-02-02-01-003-002-01 _x000a_A-02-02-01-003-06-09_x000a_A-02-01-01-004-08-02_x000a_"/>
    <s v="*ARTÍCULOS TEXTILES (EXCEPTO PRENDAS DE VESTIR)_x000a_*DOTACIÓN (PRENDAS DE VESTIR Y CALZADO)_x000a_*QUÍMICOS ORGÁNICOS BÁSICOS _x000a_*PASTA DE PAPEL, PAPEL Y CARTÓN_x000a_*OTROS PRODUCTOS PLÁSTICOS_x000a_*INSTRUMENTOS Y APARATOS DE MEDICIÓN, *VERIFICACIÓN, ANÁLISIS, DE NAVEGACIÓN Y PARA *OTROS FINES (EXCEPTO INSTRUMENTOS ÓPTICOS); *INSTRUMENTOS DE CONTROL DE PROCESOS INDUSTRIALES, SUS PARTES, PIEZAS Y ACCESORIOS_x000a_"/>
    <s v="A-02-02-01-002-007 01-9_x000a_A-02-02-01-002-008-02-4_x000a_A-02-02-01-003-004-01-3_x000a_A-02-02-01-003-002-01 _x000a_A-02-02-01-003-06-09_x000a_A-02-01-01-004-08-02_x000a_"/>
    <s v="*ARTÍCULOS TEXTILES (EXCEPTO PRENDAS DE VESTIR)_x000a_*DOTACIÓN (PRENDAS DE VESTIR Y CALZADO)_x000a_*QUÍMICOS ORGÁNICOS BÁSICOS _x000a_*PASTA DE PAPEL, PAPEL Y CARTÓN_x000a_*OTROS PRODUCTOS PLÁSTICOS_x000a_*INSTRUMENTOS Y APARATOS DE MEDICIÓN, *VERIFICACIÓN, ANÁLISIS, DE NAVEGACIÓN Y PARA *OTROS FINES (EXCEPTO INSTRUMENTOS ÓPTICOS); *INSTRUMENTOS DE CONTROL DE PROCESOS INDUSTRIALES, SUS PARTES, PIEZAS Y ACCESORIOS_x000a_"/>
    <x v="2"/>
    <s v="d. Talento Humano"/>
    <s v="Talento Humano"/>
    <s v="Adquisicion de EPP, elementos ergonómicos de emergencia y otros elementos de 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14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s v="A-02-02-02-006-004"/>
    <s v="*SERVICIOS DE TRANSPORTE DE PASAJEROS"/>
    <s v="A-02-02-02-006-004"/>
    <s v="*SERVICIOS DE TRANSPORTE DE PASAJEROS"/>
    <x v="2"/>
    <s v="d. Talento Humano"/>
    <s v="Talento Humano"/>
    <s v="Adquisición de tiquetes al Exterior"/>
    <n v="76059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059240"/>
  </r>
  <r>
    <n v="340.21499999999997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s v="A-02-02-02-006-004"/>
    <s v="*SERVICIOS DE TRANSPORTE DE PASAJEROS"/>
    <s v="A-02-02-02-006-004"/>
    <s v="*SERVICIOS DE TRANSPORTE DE PASAJEROS"/>
    <x v="2"/>
    <s v="d. Talento Humano"/>
    <s v="Talento Humano"/>
    <s v="Adquisición de tiquetes al Interior"/>
    <n v="630413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413244"/>
  </r>
  <r>
    <n v="340.31599999999997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6-004"/>
    <s v="*SERVICIOS DE TRANSPORTE DE PASAJEROS"/>
    <s v="A-02-02-02-006-004-2"/>
    <s v="*SERVICIOS DE TRANSPORTE DE PASAJEROS DIFERENTE DEL TRANSPORTE LOCAL Y TURÍSTICO DE PASAJEROS"/>
    <x v="2"/>
    <s v="d. Talento Humano"/>
    <s v="Talento Humano"/>
    <s v="Adquisición de tiquetes "/>
    <n v="393910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910332"/>
  </r>
  <r>
    <n v="340.21699999999998"/>
    <x v="0"/>
    <s v="REINT"/>
    <x v="1"/>
    <x v="1"/>
    <s v="A-02-02"/>
    <s v="ADQUISICIONES DIFERENTES DE ACTIVOS"/>
    <s v="A-02-02-02"/>
    <s v="ADQUISICIÓN DE SERVICIOS"/>
    <s v="A-02-02-02-010"/>
    <s v="VIÁTICOS DE LOS FUNCIONARIOS EN COMISIÓN"/>
    <x v="25"/>
    <s v="A-02-02-02-010"/>
    <s v="*VIÁTICOS DE LOS FUNCIONARIOS EN COMISIÓN"/>
    <m/>
    <m/>
    <x v="2"/>
    <s v="d. Talento Humano"/>
    <s v="Talento Humano"/>
    <s v="Comisiones y Gastos de Viaje Interior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</r>
  <r>
    <n v="340.21800000000002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40"/>
    <s v="A-02-02-006-005-01"/>
    <s v="SERVICIOS DE TRANSPORTE DE CARGA "/>
    <s v="A-02-02-006-005-01"/>
    <s v="*SERVICIOS DE TRANSPORTE DE CARGA - SERVICIOS DE MUDANZA DE MUEBLES DOMÉSTICOS Y DE OFICINA Y OTROS MENAJES POR VÍA TERRESTRE."/>
    <x v="2"/>
    <s v="d. Talento Humano"/>
    <s v="Talento Humano"/>
    <s v="Comisiones y Gastos de Viaje Interior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</r>
  <r>
    <n v="340.21899999999999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43"/>
    <s v="A-02-02-02-009-002"/>
    <s v="*SERVICIOS DE EDUCACIÓN"/>
    <s v="A-02-02-02-009-002-03_x000a_A-02-02-02-009-002-04"/>
    <s v="*SERVICIOS DE EDUCACIÓN SECUNDARIA_x000a_*SERVICIOS DE EDUCACIÓN POSTSECUNDARIA NO TERCIARIA "/>
    <x v="2"/>
    <s v="d. Talento Humano"/>
    <s v="Talento Humano"/>
    <s v="Capacitación Cursos y Seminarios"/>
    <n v="2051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09050"/>
  </r>
  <r>
    <n v="340.221"/>
    <x v="0"/>
    <s v="REINT"/>
    <x v="1"/>
    <x v="1"/>
    <s v="A-02-02"/>
    <s v="ADQUISICIONES DIFERENTES DE ACTIVOS"/>
    <s v="A-02-02-02"/>
    <s v="ADQUISICIÓN DE SERVICIOS"/>
    <s v="A-02-02-02-010"/>
    <s v="VIÁTICOS DE LOS FUNCIONARIOS EN COMISIÓN"/>
    <x v="25"/>
    <s v="A-02-02-02-010"/>
    <s v="*VIÁTICOS DE LOS FUNCIONARIOS EN COMISIÓN"/>
    <m/>
    <m/>
    <x v="2"/>
    <s v="d. Talento Humano"/>
    <s v="Talento Humano"/>
    <s v="Comisiones y Gastos de Viaje Exterior"/>
    <n v="6348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82000"/>
  </r>
  <r>
    <n v="340.22199999999998"/>
    <x v="0"/>
    <s v="REINT"/>
    <x v="1"/>
    <x v="1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s v="A-02-02-02-006-004"/>
    <s v="*SERVICIOS DE TRANSPORTE DE PASAJEROS"/>
    <s v="A-02-02-02-006-004"/>
    <s v="*SERVICIOS DE TRANSPORTE DE PASAJEROS"/>
    <x v="2"/>
    <s v="d. Talento Humano"/>
    <s v="Talento Humano"/>
    <s v="Comisiones y Gastos de Viaje Interior"/>
    <n v="155952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952312"/>
  </r>
  <r>
    <n v="340.32299999999998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2-006-003_x000a_A-02-02-02-006-004"/>
    <s v="*ALOJAMIENTO; SERVICIOS DE SUMINISTROS DE COMIDAS Y BEBIDAS_x000a_*SERVICIOS DE TRANSPORTE DE PASAJEROS"/>
    <s v="A-02-02-02-006-003 - 1 Y 3  _x000a_A-02-02-02-006-004 -1 Y 2"/>
    <s v="*SERVICIOS DE ALOJAMIENTO PARA ESTANCIAS CORTAS_x000a_*SERVICIOS DE SUMINISTRO DE COMIDAS_x000a_*SERVICIOS DE TRANSPORTE DE PASAJEROS_x000a_"/>
    <x v="2"/>
    <s v="d. Talento Humano"/>
    <s v="Talento Humano"/>
    <s v="Comisiones y Gastos de Viaje"/>
    <n v="600000000"/>
    <n v="0"/>
    <n v="0"/>
    <n v="0"/>
    <n v="0"/>
    <n v="0"/>
    <n v="793578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3578317"/>
  </r>
  <r>
    <n v="340.22399999999999"/>
    <x v="0"/>
    <s v="REINT"/>
    <x v="1"/>
    <x v="1"/>
    <s v="A-02-02"/>
    <s v="ADQUISICIONES DIFERENTES DE ACTIVOS"/>
    <s v="A-02-02-01"/>
    <s v="MATERIALES Y SUMINISTROS"/>
    <s v="A-02-02-01-002"/>
    <s v="PRODUCTOS ALIMENTICIOS, BEBIDAS Y TABACO; TEXTILES, PRENDAS DE VESTIR Y PRODUCTOS DE CUERO"/>
    <x v="39"/>
    <s v="A-02-02-01-002-008"/>
    <s v="*DOTACIÓN (PRENDAS DE VESTIR Y CALZADO)"/>
    <s v="A-02-02-01-002-008"/>
    <s v="*DOTACIÓN (PRENDAS DE VESTIR Y CALZADO)"/>
    <x v="2"/>
    <s v="d. Talento Humano"/>
    <s v="Talento Humano"/>
    <s v="Dotación de personal"/>
    <n v="2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0000"/>
  </r>
  <r>
    <n v="340.22500000000002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27"/>
    <s v="A-02-02-02-009-003"/>
    <s v="*SERVICIOS PARA EL CUIDADO DE LA SALUD HUMANA Y SERVICIOS SOCIALES"/>
    <s v="A-02-02-02-009-003-01"/>
    <s v="*SERVICIOS DE SALUD HUMANA"/>
    <x v="2"/>
    <s v="d. Talento Humano"/>
    <s v="Talento Humano"/>
    <s v="Exámenes Médicos Ocupacionales, actividades semana de la salud y vacunación ( exámenes ingreso y retiro concurso)"/>
    <n v="109339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339792"/>
  </r>
  <r>
    <n v="340.226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43"/>
    <s v="A-02-02-02-009-002"/>
    <s v="*SERVICIOS DE EDUCACIÓN"/>
    <s v="A-02-02-02-009-002-05"/>
    <s v="*SERVICIOS DE EDUCACIÓN SUPERIOR (TERCIARIA) "/>
    <x v="2"/>
    <s v="d. Talento Humano"/>
    <s v="Talento Humano"/>
    <s v="Incentivos Educación formal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</r>
  <r>
    <n v="340.22699999999998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2"/>
    <s v="A-02-02-02-008-005"/>
    <s v="*SERVICIOS DE SOPORTE"/>
    <s v="A-02-02-02-008-005-01"/>
    <s v="*SERVICIOS DE EMPLEO"/>
    <x v="2"/>
    <s v="d. Talento Humano"/>
    <s v="Talento Humano"/>
    <s v="Uso de lista de elegibles para proveer vacantes"/>
    <n v="21085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85159"/>
  </r>
  <r>
    <n v="340.22800000000001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m/>
    <m/>
    <m/>
    <m/>
    <x v="2"/>
    <s v="d. Talento Humano"/>
    <s v="Talento Humano"/>
    <s v="Aplicación y análisis de la Batería de Riesgos Psicosoci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2899999999998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m/>
    <m/>
    <m/>
    <m/>
    <x v="2"/>
    <s v="d. Talento Humano"/>
    <s v="Talento Humano"/>
    <s v="Pruebas psicotécnic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3099999999999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s v="A-02-02-02-008-003"/>
    <s v="*OTROS SERVICIOS PROFESIONALES, CIENTÍFICOS Y TÉCNICOS"/>
    <s v="A-02-02-02-008-003-001"/>
    <s v="*SERVICIOS DE CONSULTORÍA EN ADMINISTRACIÓN Y SERVICIOS DE GESTIÓN"/>
    <x v="2"/>
    <s v="d. Talento Humano"/>
    <s v="Talento Humano"/>
    <s v="Realizar un proceso de pre auditoria y auditoría de certificación al subsistema de Gestión Seguridad y Salud en el Trabajo, bajo la Norma ISO 45001:2018"/>
    <n v="60000000"/>
    <n v="0"/>
    <n v="0"/>
    <n v="0"/>
    <n v="0"/>
    <n v="0"/>
    <n v="0"/>
    <n v="-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3200000000003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m/>
    <m/>
    <m/>
    <m/>
    <x v="2"/>
    <s v="d. Talento Humano"/>
    <s v="Talento Humano"/>
    <s v="Certificación del SGSST bajo la Norma ISO 4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0.233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3"/>
    <s v="A-02-02-02-008-004"/>
    <s v="*SERVICIOS DE TELECOMUNICACIONES, TRANSMISIÓN Y SUMINISTRO DE INFORMACIÓN"/>
    <s v="A-02-02-02-008-004-01_x000a_A-02-02-02-008-004-02"/>
    <s v="*SERVICIOS DE TELEFONÍA Y OTRAS TELECOMUNICACIONES_x000a_*SERVICIOS DE TELECOMUNICACIONES A TRAVÉS DE INTERNET"/>
    <x v="2"/>
    <s v="d. Talento Humano"/>
    <s v="Talento Humano"/>
    <s v="Implementación Teletrabajo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n v="340.23399999999998"/>
    <x v="0"/>
    <s v="REINT"/>
    <x v="1"/>
    <x v="1"/>
    <s v="A-02-02"/>
    <s v="ADQUISICIONES DIFERENTES DE ACTIVOS"/>
    <s v="A-02-02-02"/>
    <s v="ADQUISICIÓN DE SERVICIOS"/>
    <s v="A-02-02-02-009"/>
    <s v="SERVICIOS PARA LA COMUNIDAD, SOCIALES Y PERSONALES"/>
    <x v="37"/>
    <s v="A-02-02-02-009-006"/>
    <s v="*SERVICIOS DE ESPARCIMIENTO, CULTURALES Y DEPORTIVOS"/>
    <s v="A-02-02-02-009-006-05"/>
    <s v="*SERVICIOS DEPORTIVOS Y DEPORTES RECREATIVOS"/>
    <x v="2"/>
    <s v="d. Talento Humano"/>
    <s v="Talento Humano"/>
    <s v="Organización y logistica de las actividades a realizar por concepto de selección, salud ocupacional, bienestar y capacitación."/>
    <n v="191742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742045"/>
  </r>
  <r>
    <n v="340.23500000000001"/>
    <x v="0"/>
    <s v="REINT"/>
    <x v="1"/>
    <x v="1"/>
    <s v="A-02-02"/>
    <s v="ADQUISICIONES DIFERENTES DE ACTIVOS"/>
    <s v="A-02-02-02"/>
    <s v="ADQUISICIÓN DE SERVICIOS"/>
    <s v="A-02-02-02-008"/>
    <s v="SERVICIOS PRESTADOS A LAS EMPRESAS Y SERVICIOS DE PRODUCCIÓN "/>
    <x v="8"/>
    <s v="A-02-02-02-008-003"/>
    <s v="*OTROS SERVICIOS PROFESIONALES, CIENTÍFICOS Y TÉCNICOS"/>
    <s v="A-02-02-02-008-003-01-5_x000a_A-02-02-02-008-003-01-3"/>
    <s v="*SERVICIOS DE SUMINISTRO DE INFRAESTRUCTURA DE HOSTING Y DE TECNOLOGÍA DE LA INFORMACIÓN (TI)_x000a_*SERVICIOS DE TECNOLOGÍA DE LA INFORMACIÓN (TI) DE CONSULTORÍA Y DE APOYO "/>
    <x v="2"/>
    <s v="d. Talento Humano"/>
    <s v="Talento Humano"/>
    <s v="Soporte Software Gestión Talento Humano"/>
    <n v="97666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666160"/>
  </r>
  <r>
    <n v="340.23599999999999"/>
    <x v="0"/>
    <s v="REINT"/>
    <x v="1"/>
    <x v="1"/>
    <s v="A-02-02"/>
    <s v="ADQUISICIONES DIFERENTES DE ACTIVOS"/>
    <s v="A-02-02-01"/>
    <s v="MATERIALES Y SUMINISTROS"/>
    <s v="A-02-02-01-002"/>
    <s v="PRODUCTOS ALIMENTICIOS, BEBIDAS Y TABACO; TEXTILES, PRENDAS DE VESTIR Y PRODUCTOS DE CUERO"/>
    <x v="22"/>
    <s v="A-02-02-01-002-007_x000a_"/>
    <s v="*ARTÍCULOS TEXTILES (EXCEPTO PRENDAS DE VESTIR)_x000a_"/>
    <s v="A-02-02-01-002-007_x000a_"/>
    <s v="*ARTÍCULOS TEXTILES (EXCEPTO PRENDAS DE VESTIR)_x000a_"/>
    <x v="2"/>
    <s v="d. Talento Humano"/>
    <s v="Talento Humano"/>
    <s v="Adquisición de Elementos de Bioseguridad"/>
    <n v="84532500"/>
    <n v="0"/>
    <n v="0"/>
    <n v="0"/>
    <n v="0"/>
    <n v="0"/>
    <n v="0"/>
    <n v="35467500"/>
    <n v="0"/>
    <n v="-10900000"/>
    <n v="0"/>
    <n v="0"/>
    <n v="0"/>
    <n v="0"/>
    <n v="0"/>
    <n v="0"/>
    <n v="0"/>
    <n v="0"/>
    <n v="0"/>
    <n v="0"/>
    <n v="0"/>
    <n v="0"/>
    <n v="0"/>
    <n v="0"/>
    <n v="0"/>
    <n v="0"/>
    <n v="109100000"/>
  </r>
  <r>
    <n v="340.23700000000002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41"/>
    <s v="A-02-02-01-003-004"/>
    <s v="*QUÍMICOS BÁSICOS"/>
    <s v="A-02-02-01-003-004-01-3"/>
    <s v="*QUÍMICOS ORGÁNICOS BÁSICOS "/>
    <x v="2"/>
    <s v="d. Talento Humano"/>
    <s v="Talento Humano"/>
    <s v="Adquisición de Elementos de Bioseguridad"/>
    <n v="96000000"/>
    <n v="0"/>
    <n v="0"/>
    <n v="0"/>
    <n v="0"/>
    <n v="0"/>
    <n v="0"/>
    <n v="0"/>
    <n v="0"/>
    <n v="-25098610"/>
    <n v="0"/>
    <n v="0"/>
    <n v="0"/>
    <n v="0"/>
    <n v="0"/>
    <n v="0"/>
    <n v="0"/>
    <n v="0"/>
    <n v="0"/>
    <n v="0"/>
    <n v="0"/>
    <n v="0"/>
    <n v="0"/>
    <n v="0"/>
    <n v="0"/>
    <n v="0"/>
    <n v="70901390"/>
  </r>
  <r>
    <n v="340.238"/>
    <x v="0"/>
    <s v="REINT"/>
    <x v="1"/>
    <x v="1"/>
    <s v="A-02-02"/>
    <s v="ADQUISICIONES DIFERENTES DE ACTIVOS"/>
    <s v="A-02-02-01"/>
    <s v="MATERIALES Y SUMINISTROS"/>
    <s v="A-02-02-01-003"/>
    <s v="OTROS BIENES TRANSPORTABLES (EXCEPTO PRODUCTOS METÁLICOS, MAQUINARIA Y EQUIPO)"/>
    <x v="42"/>
    <s v="A-02-02-01-003-002"/>
    <s v="*PASTA O PULPA, PAPEL Y PRODUCTOS DE PAPEL; IMPRESOS Y ARTÍCULOS RELACIONADOS"/>
    <s v="A-02-02-01-003-002-01"/>
    <s v="*PASTA DE PAPEL, PAPEL Y CARTÓN"/>
    <x v="2"/>
    <s v="d. Talento Humano"/>
    <s v="Talento Humano"/>
    <s v="Adquisición de Elementos de Bioseguridad"/>
    <n v="105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22500"/>
  </r>
  <r>
    <n v="340.339"/>
    <x v="0"/>
    <s v="REINT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2-02-01-002-007_x000a_A-02-02-01-003-004_x000a_A-02-02-01-003-002"/>
    <s v="*ARTÍCULOS TEXTILES (EXCEPTO PRENDAS DE VESTIR)_x000a_*QUÍMICOS BÁSICOS_x000a_*PASTA O PULPA, PAPEL Y PRODUCTOS DE PAPEL; IMPRESOS Y ARTÍCULOS RELACIONADOS"/>
    <s v="A-02-02-01-002-007_x000a_A-02-02-01-003-004-01-3_x000a_A-02-02-01-003-002-01"/>
    <s v="*ARTÍCULOS TEXTILES (EXCEPTO PRENDAS DE VESTIR)_x000a_*QUÍMICOS ORGÁNICOS BÁSICOS _x000a_*PASTA DE PAPEL, PAPEL Y CARTÓN"/>
    <x v="2"/>
    <s v="d. Talento Humano"/>
    <s v="Talento Humano"/>
    <s v="Adquisición de Elementos de Bioseguridad"/>
    <n v="0"/>
    <n v="0"/>
    <n v="0"/>
    <n v="0"/>
    <n v="0"/>
    <n v="0"/>
    <n v="169643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643250"/>
  </r>
  <r>
    <n v="320.30500000000001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12"/>
    <s v="*A LOS HOGARES DIFERENTES DE PRESTACIONES SOCIALES "/>
    <s v="A-03-12"/>
    <s v="*A LOS HOGARES DIFERENTES DE PRESTACIONES SOCIALES "/>
    <x v="2"/>
    <s v="b. Subdirección Financiera"/>
    <s v="Subdirección Financiera"/>
    <s v="Beneficios económicos para la Reincorporación (Asignación Única de Normalización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.30599999999998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12"/>
    <s v="*A LOS HOGARES DIFERENTES DE PRESTACIONES SOCIALES "/>
    <s v="A-03-12"/>
    <s v="*A LOS HOGARES DIFERENTES DE PRESTACIONES SOCIALES "/>
    <x v="2"/>
    <s v="b. Subdirección Financiera"/>
    <s v="Subdirección Financiera"/>
    <s v="Beneficios económicos para la Reincorporación (Renta básica mensual)"/>
    <n v="0"/>
    <n v="62806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806800"/>
  </r>
  <r>
    <n v="320.30700000000002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09"/>
    <s v="*GASTO PUBLICO"/>
    <s v="A-03-09"/>
    <s v="*GASTO PUBLICO"/>
    <x v="2"/>
    <s v="b. Subdirección Financiera"/>
    <s v="Subdirección Financiera"/>
    <s v="Beneficios económicos para la Reincorporación (Proyectos productivos)"/>
    <n v="0"/>
    <n v="0"/>
    <n v="0"/>
    <n v="0"/>
    <n v="0"/>
    <n v="0"/>
    <n v="3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000"/>
  </r>
  <r>
    <n v="320.30799999999999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12"/>
    <s v="*A LOS HOGARES DIFERENTES DE PRESTACIONES SOCIALES "/>
    <s v="A-03-12"/>
    <s v="*A LOS HOGARES DIFERENTES DE PRESTACIONES SOCIALES "/>
    <x v="2"/>
    <s v="b. Subdirección Financiera"/>
    <s v="Subdirección Financiera"/>
    <s v="Beneficios económicos para la Reincorporación (Asignación Mensual)"/>
    <n v="0"/>
    <n v="117868454"/>
    <n v="0"/>
    <n v="0"/>
    <n v="0"/>
    <n v="0"/>
    <n v="193653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521728"/>
  </r>
  <r>
    <n v="320.30900000000003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A-03-12"/>
    <s v="*A LOS HOGARES DIFERENTES DE PRESTACIONES SOCIALES "/>
    <s v="A-03-12"/>
    <s v="*A LOS HOGARES DIFERENTES DE PRESTACIONES SOCIALES "/>
    <x v="2"/>
    <s v="b. Subdirección Financiera"/>
    <s v="Subdirección Financiera"/>
    <s v="Beneficios económicos para la Reincorporación (Sistema de Protección a la vejez)"/>
    <n v="0"/>
    <n v="16978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78020"/>
  </r>
  <r>
    <n v="310.30700000000002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REVISAR CONCEPTO INDIVIDUAL"/>
    <m/>
    <m/>
    <m/>
    <x v="2"/>
    <s v="a. Secretaria General"/>
    <s v="Secretaria General"/>
    <s v="Costos Programa de Reincorporación Económica y social (Administrativo)"/>
    <n v="0"/>
    <n v="21233950369"/>
    <n v="0"/>
    <n v="261481541"/>
    <n v="0"/>
    <n v="64961316"/>
    <n v="15141213349"/>
    <n v="0"/>
    <n v="0"/>
    <n v="-9323911"/>
    <n v="0"/>
    <n v="0"/>
    <n v="0"/>
    <n v="0"/>
    <n v="0"/>
    <n v="0"/>
    <n v="0"/>
    <n v="0"/>
    <n v="0"/>
    <n v="0"/>
    <n v="0"/>
    <n v="0"/>
    <n v="0"/>
    <n v="0"/>
    <n v="0"/>
    <n v="0"/>
    <n v="36692282664"/>
  </r>
  <r>
    <n v="210.32400000000001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REVISAR CONCEPTO INDIVIDUAL"/>
    <m/>
    <m/>
    <m/>
    <x v="1"/>
    <s v="a. Dirección Programática"/>
    <s v="Dirección Programática de Reintegración"/>
    <s v="Costos Programa de Reincorporación Económica y social (Misional)"/>
    <n v="0"/>
    <n v="30668402282"/>
    <n v="0"/>
    <n v="0"/>
    <n v="0"/>
    <n v="0"/>
    <n v="40259799034"/>
    <n v="125300000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72381201316"/>
  </r>
  <r>
    <n v="310.30799999999999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REVISAR CONCEPTO INDIVIDUAL"/>
    <m/>
    <m/>
    <m/>
    <x v="2"/>
    <s v="a. Secretaria General"/>
    <s v="Secretaria General"/>
    <s v="Costos CNR y CTR (Acuerdo Final 3.2.2.3) Reincorporación Institucional (Administrativo)"/>
    <n v="0"/>
    <n v="391348993"/>
    <n v="0"/>
    <n v="0"/>
    <n v="0"/>
    <n v="0"/>
    <n v="915751"/>
    <n v="0"/>
    <n v="0"/>
    <n v="9323914"/>
    <n v="0"/>
    <n v="0"/>
    <n v="0"/>
    <n v="0"/>
    <n v="0"/>
    <n v="0"/>
    <n v="0"/>
    <n v="0"/>
    <n v="0"/>
    <n v="0"/>
    <n v="0"/>
    <n v="0"/>
    <n v="0"/>
    <n v="0"/>
    <n v="0"/>
    <n v="0"/>
    <n v="401588658"/>
  </r>
  <r>
    <n v="210.32499999999999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REVISAR CONCEPTO INDIVIDUAL"/>
    <m/>
    <m/>
    <m/>
    <x v="1"/>
    <s v="a. Dirección Programática"/>
    <s v="Dirección Programática de Reintegración"/>
    <s v="Costos CNR y CTR (Acuerdo Final 3.2.2.3) Reincorporación Institucional (Misional)"/>
    <n v="0"/>
    <n v="1908382561"/>
    <n v="0"/>
    <n v="0"/>
    <n v="0"/>
    <n v="0"/>
    <n v="0"/>
    <n v="0"/>
    <n v="910175800"/>
    <n v="0"/>
    <n v="0"/>
    <n v="0"/>
    <n v="0"/>
    <n v="0"/>
    <n v="0"/>
    <n v="0"/>
    <n v="0"/>
    <n v="0"/>
    <n v="0"/>
    <n v="0"/>
    <n v="0"/>
    <n v="0"/>
    <n v="0"/>
    <n v="0"/>
    <n v="0"/>
    <n v="0"/>
    <n v="2818558361"/>
  </r>
  <r>
    <n v="332.36399999999998"/>
    <x v="0"/>
    <s v="REINCORP"/>
    <x v="0"/>
    <x v="0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0"/>
    <s v="REVISAR CONCEPTO INDIVIDUAL"/>
    <m/>
    <m/>
    <m/>
    <x v="2"/>
    <s v="c. Subdirección Administrativa"/>
    <s v="Grupo de Gestion Administrativa"/>
    <s v="Administración de los Antiguos ETCR"/>
    <n v="0"/>
    <n v="990609827"/>
    <n v="0"/>
    <n v="0"/>
    <n v="0"/>
    <n v="0"/>
    <n v="24211039290"/>
    <n v="0"/>
    <n v="0"/>
    <n v="-3"/>
    <n v="0"/>
    <n v="0"/>
    <n v="0"/>
    <n v="0"/>
    <n v="0"/>
    <n v="0"/>
    <n v="0"/>
    <n v="0"/>
    <n v="0"/>
    <n v="0"/>
    <n v="0"/>
    <n v="0"/>
    <n v="0"/>
    <n v="0"/>
    <n v="0"/>
    <n v="0"/>
    <n v="25201649114"/>
  </r>
  <r>
    <n v="410.101"/>
    <x v="0"/>
    <s v="REINT"/>
    <x v="4"/>
    <x v="3"/>
    <s v="A-01-01-01"/>
    <s v="SALARIO"/>
    <s v="A-01-01-01"/>
    <s v="SALARIO"/>
    <s v="A-01-01-01"/>
    <s v="SALARIO"/>
    <x v="44"/>
    <s v="A-01-01-01"/>
    <m/>
    <m/>
    <m/>
    <x v="2"/>
    <s v="4. PROYECCION PLANTA DE PERSONAL "/>
    <s v="Nómina Planta Funcionarios "/>
    <s v="Nómina Planta Funcionarios ARN"/>
    <n v="2566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63000000"/>
  </r>
  <r>
    <n v="410.10199999999998"/>
    <x v="0"/>
    <s v="REINT"/>
    <x v="4"/>
    <x v="3"/>
    <s v="A-01-01-02"/>
    <s v="CONTRIBUCIONES INHERENTES A LA NOMINA"/>
    <s v="A-01-01-02"/>
    <s v="CONTRIBUCIONES INHERENTES A LA NOMINA"/>
    <s v="A-01-01-02"/>
    <s v="CONTRIBUCIONES INHERENTES A LA NOMINA"/>
    <x v="45"/>
    <s v="A-01-01-02"/>
    <m/>
    <m/>
    <m/>
    <x v="2"/>
    <s v="4. PROYECCION PLANTA DE PERSONAL "/>
    <s v="Nómina Planta Funcionarios "/>
    <s v="Nómina Planta Funcionarios ARN"/>
    <n v="934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6000000"/>
  </r>
  <r>
    <n v="410.10300000000001"/>
    <x v="0"/>
    <s v="REINT"/>
    <x v="4"/>
    <x v="3"/>
    <s v="A-01-01-03"/>
    <s v="REMUNERACIONES NO CONSTITUTIVAS DE FACTOR SALARIAL"/>
    <s v="A-01-01-03"/>
    <s v="REMUNERACIONES NO CONSTITUTIVAS DE FACTOR SALARIAL"/>
    <s v="A-01-01-03"/>
    <s v="REMUNERACIONES NO CONSTITUTIVAS DE FACTOR SALARIAL"/>
    <x v="46"/>
    <s v="A-01-01-03"/>
    <m/>
    <m/>
    <m/>
    <x v="2"/>
    <s v="4. PROYECCION PLANTA DE PERSONAL "/>
    <s v="Nómina Planta Funcionarios "/>
    <s v="Nómina Planta Funcionarios ARN"/>
    <n v="21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0000000"/>
  </r>
  <r>
    <n v="410.30399999999997"/>
    <x v="0"/>
    <s v="REINT"/>
    <x v="5"/>
    <x v="4"/>
    <s v="A-03-04"/>
    <s v="PRESTACIONES SOCIALES"/>
    <s v="A-03-04-02"/>
    <s v="PRESTACIONES SOCIALES RELACIONADAS CON EL EMPLEO"/>
    <s v="A-03-04-02-012"/>
    <s v="INCAPACIDADES Y LICENCIAS DE MATERNIDAD Y PATERNIDAD (NO DE PENSIONES)"/>
    <x v="47"/>
    <s v="A-03-04-02-12-001"/>
    <m/>
    <m/>
    <m/>
    <x v="2"/>
    <s v="4. PROYECCION PLANTA DE PERSONAL "/>
    <s v="Nómina Planta Funcionarios "/>
    <s v="Nómina Planta Funcionarios ARN"/>
    <n v="7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0000"/>
  </r>
  <r>
    <n v="410.30500000000001"/>
    <x v="0"/>
    <s v="REINT"/>
    <x v="5"/>
    <x v="4"/>
    <s v="A-03-04"/>
    <s v="PRESTACIONES SOCIALES"/>
    <s v="A-03-04-02"/>
    <s v="PRESTACIONES SOCIALES RELACIONADAS CON EL EMPLEO"/>
    <s v="A-03-04-02-012"/>
    <s v="INCAPACIDADES Y LICENCIAS DE MATERNIDAD Y PATERNIDAD (NO DE PENSIONES)"/>
    <x v="48"/>
    <s v="A-03-04-02-12-002"/>
    <m/>
    <m/>
    <m/>
    <x v="2"/>
    <s v="4. PROYECCION PLANTA DE PERSONAL "/>
    <s v="Nómina Planta Funcionarios "/>
    <s v="Nómina Planta Funcionarios ARN"/>
    <n v="7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0000"/>
  </r>
  <r>
    <n v="420.30099999999999"/>
    <x v="0"/>
    <s v="REINT"/>
    <x v="6"/>
    <x v="5"/>
    <s v="A-08-04"/>
    <s v="CONTRIBUCIONES"/>
    <s v="A-08-04"/>
    <s v="CONTRIBUCIONES"/>
    <s v="A-08-04-01"/>
    <s v="CUOTA DE FISCALIZACIÓN Y AUDITAJE"/>
    <x v="49"/>
    <m/>
    <m/>
    <m/>
    <m/>
    <x v="2"/>
    <s v="5. CUOTA AUDITAJE"/>
    <s v="Subdirección Financiera"/>
    <s v="Tributo tarifa Control Fiscal Contraloría General de la República"/>
    <n v="25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000000"/>
  </r>
  <r>
    <n v="430.30099999999999"/>
    <x v="0"/>
    <s v="REINT"/>
    <x v="6"/>
    <x v="5"/>
    <s v="A-08-01"/>
    <s v="IMPUESTOS"/>
    <s v="A-08-01"/>
    <s v="IMPUESTOS"/>
    <s v="A-08-01-02-006"/>
    <s v="IMPUESTO SOBRE VEHÍCULOS AUTOMOTORES"/>
    <x v="50"/>
    <m/>
    <m/>
    <m/>
    <m/>
    <x v="2"/>
    <s v="6. IMPUESTOS Y MULTAS"/>
    <s v="Grupo de Gestion Administrativa"/>
    <s v="Impuestos y Multas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</r>
  <r>
    <n v="440.30099999999999"/>
    <x v="0"/>
    <s v="REINT"/>
    <x v="0"/>
    <x v="0"/>
    <s v="A-03-10-01-002"/>
    <s v="CONCILIACIONES"/>
    <s v="A-03-10-01-002"/>
    <s v="CONCILIACIONES"/>
    <s v="A-03-10-01-002"/>
    <s v="CONCILIACIONES"/>
    <x v="51"/>
    <m/>
    <m/>
    <m/>
    <m/>
    <x v="2"/>
    <s v="7. CONCILIACIONES"/>
    <s v="Oficina Asesora Jurídica"/>
    <s v="Concilia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40.30200000000002"/>
    <x v="0"/>
    <s v="REINT"/>
    <x v="0"/>
    <x v="0"/>
    <s v="A-03-10-01-001"/>
    <s v="SENTENCIAS"/>
    <s v="A-03-10-01-001"/>
    <s v="SENTENCIAS"/>
    <s v="A-03-10-01-001"/>
    <s v="SENTENCIAS"/>
    <x v="52"/>
    <m/>
    <m/>
    <m/>
    <m/>
    <x v="2"/>
    <s v="7. CONCILIACIONES"/>
    <s v="Oficina Asesora Jurídica"/>
    <s v="Sentenci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n v="110.3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4_x000a_A-02-02-02-008-003"/>
    <s v="*SERVICIO DE TELECOMUNICACIONES, TRANSMISIÓN Y SUMINISTRO DE INFORMACIÓN_x000a_*OTROS SERVICIOS PROFESIONALES, CIENTÍFICOS Y TÉCNICOS"/>
    <s v="A-02-02-02-008-004-01_x000a_A-02-02-02-008-004-02_x000a_A-02-02-02-008-003-01-5"/>
    <s v="*SERVICIOS DE  TELEFONIA Y OTRAS TELECOMUNICACIONES_x000a_*SERVICIOS DE TELECOMUNICACIONES A TRAVES DE INTERNET_x000a_*SERVICIOS DE SUMINISTRO DE INFRAESTRUCTURA DE HOSTING Y DE TECNOLOGÍA DE LA INFORMACIÓN (TI)"/>
    <x v="0"/>
    <x v="0"/>
    <s v="Oficina de Tecnologías de la Información"/>
    <s v="Conectividad y Comunicaciones"/>
    <n v="437608880"/>
    <n v="0"/>
    <n v="0"/>
    <n v="0"/>
    <n v="0"/>
    <n v="0"/>
    <n v="922419798"/>
    <n v="0"/>
    <n v="-128737622"/>
    <n v="0"/>
    <n v="-606819636"/>
    <n v="0"/>
    <n v="0"/>
    <n v="0"/>
    <n v="0"/>
    <n v="-20495981"/>
    <n v="0"/>
    <n v="-54466368.5"/>
    <n v="0"/>
    <n v="0"/>
    <n v="0"/>
    <n v="0"/>
    <n v="0"/>
    <n v="0"/>
    <n v="0"/>
    <n v="0"/>
    <n v="549509070.5"/>
    <m/>
    <n v="-7266000"/>
    <n v="0"/>
    <n v="549509070.5"/>
    <m/>
    <n v="110.301"/>
    <n v="111900190.5"/>
    <n v="549509070.5"/>
    <n v="104634190.5"/>
    <n v="111900190.5"/>
  </r>
  <r>
    <n v="110.302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1-01-004-005_x000a_A-02-01-01-004-007_x000a_A-02-01-01-004-008_x000a_A-02-02-02-007-003"/>
    <s v="*MAQUINARIA DE OFICINA, CONTABILIDAD E INFORMÁTICA_x000a_*EQUIPO Y APARATOS DE RADIO, TELEVISIÓN Y COMUNICACIONES_x000a_*APARATOS MÉDICOS, INSTRUMENTOS ÓPTICOS Y DE PRECISIÓN, RELOJES_x000a_*SERVICIOS DE ARRENDAMIENTO O ALQUILER SIN OPERARIO"/>
    <s v="A-02-01-01-004-005-02_x000a_A-02-01-01-004-007-02_x000a_A-02-01-01-004-007-03_x000a_A-02-01-01-004-008-03_x000a_A-02-02-02-007-003-01"/>
    <s v="*MAQUINARIA DE INFORMÁTICA Y SUS PARTES, PIEZAS Y ACCESORIOS_x000a_*APARATOS TRANSMISORES DE TELEVISIÓN Y RADIO; TELEVISIÓN, VIDEO Y CÁMARAS DIGITALES; TELÉFONOS_x000a_*RADIORRECEPTORES Y RECEPTORES DE TELEVISIÓN; APARATOS PARA LA GRABACIÓN Y REPRODUCCIÓN DE SONIDO Y VIDEO; MICRÓFONOS, ALTAVOCES, AMPLIFICADORES, ETC._x000a_*INSTRUMENTOS ÓPTICOS Y EQUIPO FOTOGRÁFICO; PARTES, PIEZAS Y ACCESORIOS_x000a_*SERVICIOS DE ARRENDAMIENTO O ALQUILER DE MAQUINARIA Y EQUIPO SIN OPERARIO"/>
    <x v="0"/>
    <x v="0"/>
    <s v="Oficina de Tecnologías de la Información"/>
    <s v="Dotación de Equipos"/>
    <n v="0"/>
    <n v="0"/>
    <n v="0"/>
    <n v="0"/>
    <n v="0"/>
    <n v="0"/>
    <n v="787500000"/>
    <n v="0"/>
    <n v="0"/>
    <n v="-32025930"/>
    <n v="99964613"/>
    <n v="0"/>
    <n v="164547934"/>
    <n v="0"/>
    <n v="0"/>
    <n v="18751779"/>
    <n v="0"/>
    <n v="-68027269.689999998"/>
    <n v="0"/>
    <n v="0"/>
    <n v="-37788951.299999997"/>
    <n v="0"/>
    <n v="0"/>
    <n v="0"/>
    <n v="0"/>
    <n v="0"/>
    <n v="932922175.00999999"/>
    <m/>
    <n v="0"/>
    <n v="0"/>
    <n v="932922175.00999999"/>
    <m/>
    <n v="110.30200000000001"/>
    <n v="932922175.00999999"/>
    <n v="932922175.00999999"/>
    <n v="932922175.00999999"/>
    <n v="932922175.00999999"/>
  </r>
  <r>
    <n v="11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1-01-004-005_x000a_A-02-01-01-006-002"/>
    <s v="*MAQUINARIA DE OFICINA, CONTABILIDAD E INFORMÁTICA_x000a_*PRODUCTOS DE LA PROPIEDAD INTELECTUAL"/>
    <s v="A-02-01-01-004-005-01_x000a_A-02-01-01-006-002-03-1-01"/>
    <s v="*MÁQUINAS PARA OFICINA Y CONTABILIDAD, Y SUS PARTES Y ACCESORIOS_x000a_*PAQUETES DE SOFTWARE"/>
    <x v="0"/>
    <x v="0"/>
    <s v="Oficina de Tecnologías de la Información"/>
    <s v="Renovación y Adquisición de licenciamiento de la entidad"/>
    <n v="247053227"/>
    <n v="0"/>
    <n v="0"/>
    <n v="0"/>
    <n v="0"/>
    <n v="0"/>
    <n v="1506675969"/>
    <n v="0"/>
    <n v="76936679"/>
    <n v="-97442"/>
    <n v="1034414552"/>
    <n v="0"/>
    <n v="-164547934"/>
    <n v="0"/>
    <n v="-663581218.70000005"/>
    <n v="1744202"/>
    <n v="0"/>
    <n v="277540289.88999999"/>
    <n v="232150"/>
    <n v="0"/>
    <n v="-207.69"/>
    <n v="0"/>
    <n v="0"/>
    <n v="0"/>
    <n v="0"/>
    <n v="0"/>
    <n v="2316370266.5"/>
    <m/>
    <n v="-1547952"/>
    <n v="0"/>
    <n v="2316370266.5"/>
    <m/>
    <n v="110.303"/>
    <n v="2069317039.5"/>
    <n v="2316370266.5"/>
    <n v="2067769087.5"/>
    <n v="2069317039.5"/>
  </r>
  <r>
    <n v="110.304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3-03"/>
    <s v="*SERVICIOS DE INGENIERÍA "/>
    <x v="0"/>
    <x v="0"/>
    <s v="Oficina de Tecnologías de la Información"/>
    <s v="Servicio Premier de Microsoft y conexos"/>
    <n v="0"/>
    <n v="0"/>
    <n v="0"/>
    <n v="0"/>
    <n v="0"/>
    <n v="0"/>
    <n v="168965070"/>
    <n v="0"/>
    <n v="0"/>
    <n v="32025930"/>
    <n v="0"/>
    <n v="0"/>
    <n v="0"/>
    <n v="0"/>
    <n v="0"/>
    <n v="0"/>
    <n v="0"/>
    <n v="100200000"/>
    <n v="0"/>
    <n v="0"/>
    <n v="0"/>
    <n v="0"/>
    <n v="0"/>
    <n v="0"/>
    <n v="0"/>
    <n v="0"/>
    <n v="301191000"/>
    <m/>
    <n v="-100200000"/>
    <n v="0"/>
    <n v="301191000"/>
    <m/>
    <n v="110.304"/>
    <n v="301191000"/>
    <n v="301191000"/>
    <n v="200991000"/>
    <n v="301191000"/>
  </r>
  <r>
    <n v="110.305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7_x000a_A-02-02-02-008-003_x000a_A-02-01-01-006-002"/>
    <s v="*SERVICIOS DE MANTENIMIENTO, REPARACIÓN E INSTALACIÓN (EXCEPTO SERVICIOS DE CONSTRUCCIÓN)_x000a_*OTROS SERVICIOS PROFESIONALES, CIENTÍFICOS Y TÉCNICOS_x000a_*PRODUCTOS DE LA PROPIEDAD INTELECTUAL     "/>
    <s v="A-02-02-02-008-007-01_x000a_A-02-02-02-008-003-03_x000a_A-02-02-02-008-003-01-3_x000a_A-02-02-02-008-003-01-6_x000a_A-02-02-02-008-003-01-5_x000a_A-02-01-01-006-002-03-1-01"/>
    <s v="*SERVICIOS DE MANTENIMIENTO Y REPARACIÓN DE PRODUCTOS METÁLICOS ELABORADOS, MAQUINARIA Y EQUIPO_x000a_*SERVICIOS DE INGENIERÍA _x000a_*SERVICIOS DE TECNOLOGÍA DE LA INFORMACIÓN (TI) DE CONSULTORÍA Y DE APOYO _x000a_*SERVICIOS DE GESTIÓN DE RED E INFRAESTRUCTURA DE TI_x000a_*SERVICIOS DE SUMINISTRO DE INFRAESTRUCTURA DE HOSTING Y DE TECNOLOGÍA DE LA INFORMACIÓN (TI)_x000a_*PAQUETES DE SOFTWARE"/>
    <x v="0"/>
    <x v="0"/>
    <s v="Oficina de Tecnologías de la Información"/>
    <s v="Servicios Tecnológicos para la ARN"/>
    <n v="1578874993"/>
    <n v="0"/>
    <n v="64684518"/>
    <n v="0"/>
    <n v="0"/>
    <n v="0"/>
    <n v="665815482"/>
    <n v="0"/>
    <n v="-90621300"/>
    <n v="0"/>
    <n v="-150000000"/>
    <n v="0"/>
    <n v="0"/>
    <n v="0"/>
    <n v="441443038"/>
    <n v="0"/>
    <n v="0"/>
    <n v="0"/>
    <n v="0"/>
    <n v="0"/>
    <n v="0"/>
    <n v="0"/>
    <n v="0"/>
    <n v="0"/>
    <n v="0"/>
    <n v="0"/>
    <n v="2510196731"/>
    <m/>
    <n v="0"/>
    <n v="0"/>
    <n v="2510196731"/>
    <m/>
    <n v="110.30500000000001"/>
    <n v="931321738"/>
    <n v="2510196731"/>
    <n v="931321738"/>
    <n v="931321738"/>
  </r>
  <r>
    <n v="120.3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9-006"/>
    <s v="*SERVICIOS DE ESPARCIMIENTO, CULTURALES Y DEPORTIVOS"/>
    <s v="A-02-02-02-009-006-01"/>
    <s v="*SERVICIOS AUDIOVISUALES Y SERVICIOS CONEXOS "/>
    <x v="0"/>
    <x v="1"/>
    <s v="Oficina Asesora de Comunicaciones"/>
    <s v="Central de medios"/>
    <n v="0"/>
    <n v="0"/>
    <n v="0"/>
    <n v="0"/>
    <n v="0"/>
    <n v="0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  <m/>
    <n v="0"/>
    <n v="0"/>
    <n v="300000000"/>
    <m/>
    <n v="120.301"/>
    <n v="300000000"/>
    <n v="300000000"/>
    <n v="300000000"/>
    <n v="300000000"/>
  </r>
  <r>
    <n v="120.302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0"/>
    <x v="1"/>
    <s v="Oficina Asesora de Comunicaciones"/>
    <s v="Estrategia de apropiación de la política en lo territorial (Operador Logístico)"/>
    <n v="2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00000"/>
    <m/>
    <m/>
    <n v="0"/>
    <n v="27000000"/>
    <m/>
    <n v="120.30200000000001"/>
    <n v="0"/>
    <n v="27000000"/>
    <n v="0"/>
    <n v="0"/>
  </r>
  <r>
    <n v="120.203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9"/>
    <s v="A-02-02-02-008-009"/>
    <s v="*OTROS SERVICIOS DE FABRICACIÓN; SERVICIOS DE EDICIÓN, IMPRESIÓN Y REPRODUCCIÓN; SERVICIOS DE RECUPERACIÓN DE MATERIALES "/>
    <s v="A-02-02-02-008-009-01"/>
    <s v="*SERVICIOS DE EDICIÓN, IMPRESIÓN Y REPRODUCCIÓN "/>
    <x v="0"/>
    <x v="1"/>
    <s v="Oficina Asesora de Comunicaciones"/>
    <s v="Imprenta (Impresos Y publicaciones)"/>
    <n v="60000000"/>
    <n v="0"/>
    <n v="0"/>
    <n v="0"/>
    <n v="0"/>
    <n v="0"/>
    <n v="0"/>
    <n v="0"/>
    <n v="0"/>
    <n v="0"/>
    <n v="0"/>
    <n v="0"/>
    <n v="0"/>
    <n v="0"/>
    <n v="0"/>
    <n v="0"/>
    <n v="0"/>
    <n v="-1106900"/>
    <n v="0"/>
    <n v="0"/>
    <n v="0"/>
    <n v="0"/>
    <n v="0"/>
    <n v="0"/>
    <n v="0"/>
    <n v="0"/>
    <n v="58893100"/>
    <m/>
    <n v="0"/>
    <n v="0"/>
    <n v="58893100"/>
    <m/>
    <n v="120.203"/>
    <n v="-1106900"/>
    <n v="58893100"/>
    <n v="-1106900"/>
    <n v="-1106900"/>
  </r>
  <r>
    <n v="120.304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9-006"/>
    <s v="*SERVICIOS DE ESPARCIMIENTO, CULTURALES Y DEPORTIVOS"/>
    <s v="A-02-02-02-009-006-01"/>
    <s v="*SERVICIOS AUDIOVISUALES Y SERVICIOS CONEXOS "/>
    <x v="0"/>
    <x v="1"/>
    <s v="Oficina Asesora de Comunicaciones"/>
    <s v="Monitoreo de medios"/>
    <n v="0"/>
    <n v="0"/>
    <n v="0"/>
    <n v="0"/>
    <n v="27840564"/>
    <n v="0"/>
    <n v="0"/>
    <n v="0"/>
    <n v="0"/>
    <n v="-7749355"/>
    <n v="0"/>
    <n v="0"/>
    <n v="0"/>
    <n v="0"/>
    <n v="0"/>
    <n v="0"/>
    <n v="0"/>
    <n v="0"/>
    <n v="0"/>
    <n v="0"/>
    <n v="0"/>
    <n v="0"/>
    <n v="0"/>
    <n v="0"/>
    <n v="0"/>
    <n v="0"/>
    <n v="20091209"/>
    <m/>
    <n v="0"/>
    <n v="0"/>
    <n v="20091209"/>
    <m/>
    <n v="120.304"/>
    <n v="20091209"/>
    <n v="20091209"/>
    <n v="20091209"/>
    <n v="20091209"/>
  </r>
  <r>
    <n v="130.20099999999999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s v="A-02-02-02-008-005"/>
    <s v="*SERVICIOS DE SOPORTE"/>
    <s v="A-02-02-02-008-005-09-6"/>
    <s v="*SERVICIO DE ORGANIZACIÓN Y ASISTENCIA Y CONVENCIONES Y FERIAS "/>
    <x v="0"/>
    <x v="2"/>
    <s v="Oficina Asesora de Planeación"/>
    <s v="Realización de audiencias públicas (Operador Logístico)"/>
    <n v="32781810"/>
    <n v="0"/>
    <n v="-7006000"/>
    <n v="0"/>
    <n v="0"/>
    <n v="0"/>
    <n v="0"/>
    <n v="-257758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30.20099999999999"/>
    <n v="-32781810"/>
    <n v="0"/>
    <n v="-32781810"/>
    <n v="-32781810"/>
  </r>
  <r>
    <n v="130.301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0"/>
    <x v="2"/>
    <s v="Oficina Asesora de Planeación"/>
    <s v="Segundo Congreso Internacional de Desarme, Desmovilización y Reintegración-Reincorporación (CIDDR). (Operador Logístico))"/>
    <n v="100020000"/>
    <n v="0"/>
    <n v="-1000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30.30199999999999"/>
    <n v="-100020000"/>
    <n v="0"/>
    <n v="-100020000"/>
    <n v="-100020000"/>
  </r>
  <r>
    <n v="13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_x000a_A-02-01-01-006"/>
    <s v="*OTROS SERVICIOS PROFESIONALES, CIENTÍFICOS Y TÉCNICOS_x000a_*OTROS ACTIVOS FIJOS"/>
    <s v="A-02-02-02 -008-003-01-4_x000a_A-02-02-02 -008-003-03_x000a_A-02-01-01-006-002-03-1-01"/>
    <s v="*SERVICIO DE DISEÑO _x000a_*SERVICIOS DE INGENIERÍA _x000a_*PAQUETES DE SOFTWARE"/>
    <x v="0"/>
    <x v="2"/>
    <s v="Oficina Asesora de Planeación"/>
    <s v="Adquisición de la Licencia, soporte y mantenimiento del Software administrador del SIGER"/>
    <n v="0"/>
    <n v="0"/>
    <n v="128130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30703"/>
    <m/>
    <n v="0"/>
    <n v="0"/>
    <n v="128130703"/>
    <m/>
    <n v="130.303"/>
    <n v="128130703"/>
    <n v="128130703"/>
    <n v="128130703"/>
    <n v="128130703"/>
  </r>
  <r>
    <n v="140.300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0"/>
    <x v="3"/>
    <s v="Grupo de Corresponsabilidad"/>
    <s v="Participación de la ARN en espacios de encuentro (foros, seminarios, conversatorios, etc). Operador Logístico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50100000"/>
    <n v="0"/>
    <n v="0"/>
    <n v="0"/>
    <n v="0"/>
    <n v="0"/>
    <n v="0"/>
    <n v="0"/>
    <n v="100100000"/>
    <m/>
    <n v="0"/>
    <n v="0"/>
    <n v="100100000"/>
    <m/>
    <n v="140.30099999999999"/>
    <n v="50100000"/>
    <n v="100100000"/>
    <n v="50100000"/>
    <n v="50100000"/>
  </r>
  <r>
    <n v="150.20099999999999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s v="A-02-02-02-008-004"/>
    <s v="*SERVICIOS DE TELECOMUNICACIONES, TRANSMISIÓN Y SUMINISTRO DE INFORMACIÓN"/>
    <s v="A-02-02-02-008-004-03"/>
    <s v="*SERVICIOS DE CONTENIDOS EN LÍNEA (ON-LINE)"/>
    <x v="0"/>
    <x v="4"/>
    <s v="Oficina Asesora Jurídica"/>
    <s v="Suscripción actualización normativa"/>
    <n v="0"/>
    <n v="0"/>
    <n v="0"/>
    <n v="0"/>
    <n v="0"/>
    <n v="0"/>
    <n v="0"/>
    <n v="0"/>
    <n v="0"/>
    <n v="0"/>
    <n v="0"/>
    <n v="0"/>
    <n v="0"/>
    <n v="0"/>
    <n v="0"/>
    <n v="12121800"/>
    <n v="0"/>
    <n v="0"/>
    <n v="7959450"/>
    <n v="0"/>
    <n v="0"/>
    <n v="0"/>
    <n v="0"/>
    <n v="0"/>
    <n v="0"/>
    <n v="0"/>
    <n v="20081250"/>
    <m/>
    <n v="-12581250"/>
    <n v="0"/>
    <n v="20081250"/>
    <m/>
    <n v="150.20099999999999"/>
    <n v="20081250"/>
    <n v="20081250"/>
    <n v="7500000"/>
    <n v="20081250"/>
  </r>
  <r>
    <n v="150.301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2"/>
    <s v="*SERVICIOS JURÍDICOS Y CONTABLES"/>
    <s v="A-02-02-02-008-02-01"/>
    <s v="*SERVICIOS JURÍDICOS"/>
    <x v="0"/>
    <x v="4"/>
    <s v="Oficina Asesora Jurídica"/>
    <s v="Contingente Judicial"/>
    <n v="0"/>
    <n v="0"/>
    <n v="0"/>
    <n v="0"/>
    <n v="0"/>
    <n v="0"/>
    <n v="100000000"/>
    <n v="0"/>
    <n v="0"/>
    <n v="0"/>
    <n v="0"/>
    <n v="0"/>
    <n v="0"/>
    <n v="0"/>
    <n v="0"/>
    <n v="0"/>
    <n v="0"/>
    <n v="0"/>
    <n v="0"/>
    <n v="0"/>
    <n v="-100000000"/>
    <n v="0"/>
    <n v="0"/>
    <n v="0"/>
    <n v="0"/>
    <n v="0"/>
    <n v="0"/>
    <m/>
    <n v="0"/>
    <n v="0"/>
    <n v="0"/>
    <m/>
    <n v="150.30199999999999"/>
    <n v="0"/>
    <n v="0"/>
    <n v="0"/>
    <n v="0"/>
  </r>
  <r>
    <n v="15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0"/>
    <x v="4"/>
    <s v="Oficina Asesora Jurídica"/>
    <s v="Medida de manejo Consulta Previa (Operador Logístico)"/>
    <n v="0"/>
    <n v="0"/>
    <n v="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"/>
    <m/>
    <n v="0"/>
    <n v="0"/>
    <n v="40000000"/>
    <m/>
    <n v="150.303"/>
    <n v="40000000"/>
    <n v="40000000"/>
    <n v="40000000"/>
    <n v="40000000"/>
  </r>
  <r>
    <n v="150.304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9"/>
    <s v="*OTROS SERVICIOS PROFESIONALES, CIENTÍFICOS Y TÉCNICOS"/>
    <x v="0"/>
    <x v="4"/>
    <s v="Oficina Asesora Jurídica"/>
    <s v="Servicios profesionales consulta previa con el pueblo Yukpa"/>
    <n v="0"/>
    <n v="0"/>
    <n v="0"/>
    <n v="0"/>
    <n v="0"/>
    <n v="0"/>
    <n v="41237165"/>
    <n v="0"/>
    <n v="0"/>
    <n v="0"/>
    <n v="0"/>
    <n v="-9163815"/>
    <n v="0"/>
    <n v="0"/>
    <n v="0"/>
    <n v="0"/>
    <n v="0"/>
    <n v="0"/>
    <n v="0"/>
    <n v="0"/>
    <n v="0"/>
    <n v="0"/>
    <n v="0"/>
    <n v="0"/>
    <n v="0"/>
    <n v="0"/>
    <n v="32073350"/>
    <m/>
    <n v="0"/>
    <n v="0"/>
    <n v="32073350"/>
    <m/>
    <n v="150.304"/>
    <n v="32073350"/>
    <n v="32073350"/>
    <n v="32073350"/>
    <n v="32073350"/>
  </r>
  <r>
    <n v="210.300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3-09 _x000a_A-04-04 _x000a_A-04- 06"/>
    <s v="*A PRODUCTORES DE MERCADO QUE SE DISTRIBUYEN DIRECTAMENTE A LOS HOGARES _x000a_*PARA LA ADQUISICIÓN DE ACTIVOS NO FINANCIEROS_x000a_*PARA EL PAGO DE DEUDA O INTERESES"/>
    <s v="A-03-09 _x000a_A-04-04 _x000a_A-04- 06_x000a_A-03-08"/>
    <s v="*GASTO PÚBLICO SOCIAL _x000a_*PARA LA ADQUISICIÓN DE ACTIVOS NO FINANCIEROS_x000a_*PARA EL PAGO DE DEUDA O INTERESES_x000a_*Educación Superior"/>
    <x v="1"/>
    <x v="5"/>
    <s v="Dirección Programática de Reintegración"/>
    <s v="Acceso a los Beneficios de Inserción Económica : _x000a_1. Estimulo Economico para planes de Negocios_x000a_2. Estimulo Economico a la empleabilidad _x000a_3. Estimulo Economico para la Educacion Superior en el Nivel profesional."/>
    <n v="3477671526"/>
    <n v="0"/>
    <n v="-100000000"/>
    <n v="0"/>
    <n v="0"/>
    <n v="0"/>
    <n v="2790328474"/>
    <n v="0"/>
    <n v="0"/>
    <n v="0"/>
    <n v="0"/>
    <n v="0"/>
    <n v="0"/>
    <n v="0"/>
    <n v="0"/>
    <n v="-363000000"/>
    <n v="0"/>
    <n v="0"/>
    <n v="0"/>
    <n v="0"/>
    <n v="-31265934"/>
    <n v="0"/>
    <n v="0"/>
    <n v="0"/>
    <n v="0"/>
    <n v="0"/>
    <n v="5773734066"/>
    <m/>
    <n v="0"/>
    <n v="0"/>
    <n v="5773734066"/>
    <m/>
    <n v="210.30099999999999"/>
    <n v="2296062540"/>
    <n v="5773734066"/>
    <n v="2296062540"/>
    <n v="2296062540"/>
  </r>
  <r>
    <n v="210.301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1"/>
    <x v="5"/>
    <s v="Dirección Programática de Reintegración"/>
    <s v="Apoyo en la consecución de elementos de apoyo logistico para la realización de eventos de gestión interna y externa de las regiones y de la DPR en cumplimiento de los objetivos misionales de la ARN, para posicionar la PNRSE (Operador Logístico)"/>
    <n v="468000000"/>
    <n v="0"/>
    <n v="0"/>
    <n v="0"/>
    <n v="0"/>
    <n v="0"/>
    <n v="0"/>
    <n v="0"/>
    <n v="0"/>
    <n v="0"/>
    <n v="0"/>
    <n v="0"/>
    <n v="0"/>
    <n v="0"/>
    <n v="0"/>
    <n v="0"/>
    <n v="0"/>
    <n v="0"/>
    <n v="47000000"/>
    <n v="0"/>
    <n v="0"/>
    <n v="0"/>
    <n v="0"/>
    <n v="0"/>
    <n v="0"/>
    <n v="0"/>
    <n v="515000000"/>
    <m/>
    <n v="0"/>
    <n v="0"/>
    <n v="515000000"/>
    <m/>
    <n v="210.30199999999999"/>
    <n v="47000000"/>
    <n v="515000000"/>
    <n v="47000000"/>
    <n v="47000000"/>
  </r>
  <r>
    <n v="21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9"/>
    <s v="*OTROS SERVICIOS PROFESIONALES, CIENTÍFICOS Y TÉCNICOS"/>
    <x v="1"/>
    <x v="5"/>
    <s v="Dirección Programática de Reintegración"/>
    <s v="Convenio análisis de Riesgo participantes y funcionarios"/>
    <n v="380000000"/>
    <n v="0"/>
    <n v="0"/>
    <n v="0"/>
    <n v="0"/>
    <n v="0"/>
    <n v="0"/>
    <n v="0"/>
    <n v="0"/>
    <n v="-83"/>
    <n v="0"/>
    <n v="0"/>
    <n v="0"/>
    <n v="0"/>
    <n v="0"/>
    <n v="0"/>
    <n v="0"/>
    <n v="0"/>
    <n v="0"/>
    <n v="0"/>
    <n v="0"/>
    <n v="0"/>
    <n v="0"/>
    <n v="0"/>
    <n v="0"/>
    <n v="0"/>
    <n v="379999917"/>
    <m/>
    <n v="0"/>
    <n v="0"/>
    <n v="379999917"/>
    <m/>
    <n v="210.303"/>
    <n v="-83"/>
    <n v="379999917"/>
    <n v="-83"/>
    <n v="-83"/>
  </r>
  <r>
    <n v="210.304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3-12 _x000a_A-03-08"/>
    <s v="*A LOS HOGARES DIFERENTES DE PRESTACIONES SOCIALES_x000a_*BECAS Y OTROS BENEFICIOS DE EDUCACIÓN "/>
    <s v="A-03-12 _x000a_A-03-08"/>
    <s v="*A LOS HOGARES DIFERENTES DE PRESTACIONES SOCIALES_x000a_*BECAS Y OTROS BENEFICIOS DE EDUCACIÓN "/>
    <x v="1"/>
    <x v="5"/>
    <s v="Dirección Programática de Reintegración"/>
    <s v="Desembolso a PPR por asistencia a los beneficios de acompañamiento psicosocial, educación y FpT. "/>
    <n v="0"/>
    <n v="0"/>
    <n v="100000000"/>
    <n v="0"/>
    <n v="0"/>
    <n v="0"/>
    <n v="7123983765"/>
    <n v="0"/>
    <n v="0"/>
    <n v="0"/>
    <n v="0"/>
    <n v="0"/>
    <n v="0"/>
    <n v="0"/>
    <n v="0"/>
    <n v="-200000000"/>
    <n v="0"/>
    <n v="0"/>
    <n v="0"/>
    <n v="0"/>
    <n v="-270000000"/>
    <n v="0"/>
    <n v="0"/>
    <n v="0"/>
    <n v="0"/>
    <n v="0"/>
    <n v="6753983765"/>
    <m/>
    <n v="0"/>
    <n v="0"/>
    <n v="6753983765"/>
    <m/>
    <n v="210.304"/>
    <n v="6753983765"/>
    <n v="6753983765"/>
    <n v="6753983765"/>
    <n v="6753983765"/>
  </r>
  <r>
    <n v="210.305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3-12"/>
    <s v="*A LOS HOGARES DIFERENTES DE PRESTACIONES SOCIALES "/>
    <s v="A-03-12"/>
    <s v="*A LOS HOGARES DIFERENTES DE PRESTACIONES SOCIALES "/>
    <x v="1"/>
    <x v="5"/>
    <s v="Dirección Programática de Reintegración"/>
    <s v="Desembolso para traslado de PPR con riesgo extraordinario. El valor de cada desembolso es 2,5 SMLV "/>
    <n v="4558745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874508"/>
    <m/>
    <n v="0"/>
    <n v="0"/>
    <n v="455874508"/>
    <m/>
    <n v="210.30500000000001"/>
    <n v="0"/>
    <n v="455874508"/>
    <n v="0"/>
    <n v="0"/>
  </r>
  <r>
    <n v="210.306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7"/>
    <s v="*SERVICIOS DE INVESTIGACIÓN DE MERCADOS Y DE ENCUESTAS DE OPINIÓN PÚBLICA"/>
    <x v="1"/>
    <x v="5"/>
    <s v="Dirección Programática de Reintegración"/>
    <s v="Evaluación de procesos misionales de la Entidad"/>
    <n v="0"/>
    <n v="0"/>
    <n v="0"/>
    <n v="0"/>
    <n v="0"/>
    <n v="0"/>
    <n v="600000000"/>
    <n v="0"/>
    <n v="0"/>
    <n v="0"/>
    <n v="0"/>
    <n v="-163491415"/>
    <n v="0"/>
    <n v="0"/>
    <n v="0"/>
    <n v="0"/>
    <n v="0"/>
    <n v="0"/>
    <n v="0"/>
    <n v="0"/>
    <n v="0"/>
    <n v="0"/>
    <n v="0"/>
    <n v="0"/>
    <n v="0"/>
    <n v="0"/>
    <n v="436508585"/>
    <m/>
    <n v="0"/>
    <n v="0"/>
    <n v="436508585"/>
    <m/>
    <n v="210.30600000000001"/>
    <n v="436508585"/>
    <n v="436508585"/>
    <n v="436508585"/>
    <n v="436508585"/>
  </r>
  <r>
    <n v="210.306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9"/>
    <s v="*OTROS SERVICIOS PROFESIONALES, CIENTÍFICOS Y TÉCNICOS"/>
    <x v="1"/>
    <x v="5"/>
    <s v="Dirección Programática de Reintegración"/>
    <s v="Honorarios. Implementación de la estrategia de superación de vulnerabilidad a través de los equipos de trabajo de los grupos territoriales ARN a nivel nacional. "/>
    <n v="11393713833"/>
    <n v="0"/>
    <n v="0"/>
    <n v="0"/>
    <n v="0"/>
    <n v="0"/>
    <n v="3261064620"/>
    <n v="0"/>
    <n v="0"/>
    <n v="0"/>
    <n v="0"/>
    <n v="0"/>
    <n v="0"/>
    <n v="-1400000000"/>
    <n v="0"/>
    <n v="-148000000"/>
    <n v="0"/>
    <n v="0"/>
    <n v="-46324732"/>
    <n v="0"/>
    <n v="-22763125"/>
    <n v="0"/>
    <n v="0"/>
    <n v="0"/>
    <n v="0"/>
    <n v="0"/>
    <n v="13037690596"/>
    <m/>
    <n v="0"/>
    <n v="0"/>
    <n v="13037690596"/>
    <m/>
    <n v="210.30699999999999"/>
    <n v="1643976763"/>
    <n v="13037690596"/>
    <n v="1643976763"/>
    <n v="1643976763"/>
  </r>
  <r>
    <n v="210.307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9-002_x000a_A-03-09 "/>
    <s v="*SERVICIOS DE EDUCACIÓN_x000a_*A PRODUCTORES DE MERCADO QUE SE DISTRIBUYEN DIRECTAMENTE A LOS HOGARES "/>
    <s v="A-02-02-02-008-003-09_x000a_A-02-02-02-009-002-02_x000a_A-02-02-02-009-002-03_x000a_A-02-02-02-006-004_x000a_A-03-09"/>
    <s v="*OTROS SERVICIOS PROFESIONALES, CIENTÍFICOS Y TÉCNICOS _x000a_*SERVICIOS DE ENSEÑANZA PRIMARIA_x000a_*SERVICIOS DE EDUCACIÓN SECUNDARIA_x000a_*SERVICIOS DE TRANSPORTE DE PASAJEROS_x000a_*GASTO PÚBLICO SOCIAL"/>
    <x v="1"/>
    <x v="5"/>
    <s v="Dirección Programática de Reintegración"/>
    <s v="Implementación del Modelo de Educación y Formación para adultos "/>
    <n v="0"/>
    <n v="0"/>
    <n v="0"/>
    <n v="0"/>
    <n v="0"/>
    <n v="0"/>
    <n v="265783017"/>
    <n v="0"/>
    <n v="0"/>
    <n v="0"/>
    <n v="0"/>
    <n v="-7137863"/>
    <n v="0"/>
    <n v="0"/>
    <n v="0"/>
    <n v="0"/>
    <n v="0"/>
    <n v="0"/>
    <n v="0"/>
    <n v="0"/>
    <n v="0"/>
    <n v="0"/>
    <n v="0"/>
    <n v="0"/>
    <n v="0"/>
    <n v="0"/>
    <n v="258645154"/>
    <m/>
    <n v="0"/>
    <n v="0"/>
    <n v="258645154"/>
    <m/>
    <n v="210.30799999999999"/>
    <n v="258645154"/>
    <n v="258645154"/>
    <n v="258645154"/>
    <n v="258645154"/>
  </r>
  <r>
    <n v="210.40899999999999"/>
    <s v="I"/>
    <s v="REINT"/>
    <s v="I"/>
    <s v="4. INVERSIÓN"/>
    <s v="C-0211"/>
    <s v="REINTEGRACION DE PERSONAS Y GRUPOS ALZADOS EN ARMAS DESDE EL SECTOR PRESIDENCIA"/>
    <s v="C-0211-1000"/>
    <s v="INTERSUBSECTORIAL GOBIERNO"/>
    <s v="C-0211-1000-3-0-0211015-02"/>
    <s v="SERVICIOS DE EDUCACIÓN INFORMAL EN DERECHOS HUMANOS,  ANÁLISIS Y GESTIÓN DEL RIESGO DE VICTIMIZACIÓN Y REINCIDENCIA"/>
    <s v="C-0211-1000-3-0-0211015-02"/>
    <s v="A-02-02-02-008-003_x000a__x000a_"/>
    <s v="*OTROS SERVICIOS PROFESIONALES, CIENTÍFICOS Y TÉCNICOS_x000a_"/>
    <s v="A-02-02-02-008-003-09_x000a_"/>
    <s v="*OTROS SERVICIOS PROFESIONALES Y TÉCNICOS N.C.P_x000a_"/>
    <x v="1"/>
    <x v="5"/>
    <s v="Dirección Programática de Reintegración"/>
    <s v="Prevención victimización y reincidencia de PPR en territorio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m/>
    <n v="0"/>
    <n v="0"/>
    <n v="100000000"/>
    <m/>
    <n v="210.40899999999999"/>
    <n v="0"/>
    <n v="100000000"/>
    <n v="0"/>
    <n v="0"/>
  </r>
  <r>
    <n v="210.411"/>
    <s v="I"/>
    <s v="REINT"/>
    <s v="I"/>
    <s v="4. INVERSIÓN"/>
    <s v="C-0211"/>
    <s v="REINTEGRACION DE PERSONAS Y GRUPOS ALZADOS EN ARMAS DESDE EL SECTOR PRESIDENCIA"/>
    <s v="C-0211-1000"/>
    <s v="INTERSUBSECTORIAL GOBIERNO"/>
    <s v="C-0211-1000-3-0-0211017-03"/>
    <s v="SERVICIO DE APOYO FINANCIERO A INICIATIVAS LOCALES DE PREVENCIÓN DE RIESGOS DE VICTIMIZACIÓN Y REINCIDENCIA"/>
    <s v="C-0211-1000-3-0-0211017-03"/>
    <s v="A-03-09"/>
    <s v="*A PRODUCTORES DE MERCADO QUE SE DISTRIBUYEN DIRECTAMENTE A LOS HOGARES"/>
    <s v="A-03-09"/>
    <s v="*GASTO PÚBLICO SOCIAL"/>
    <x v="1"/>
    <x v="5"/>
    <s v="Dirección Programática de Reintegración"/>
    <s v="Prevención victimización y reincidencia de PPR en territorio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m/>
    <n v="0"/>
    <n v="0"/>
    <n v="200000000"/>
    <m/>
    <n v="210.411"/>
    <n v="0"/>
    <n v="200000000"/>
    <n v="0"/>
    <n v="0"/>
  </r>
  <r>
    <n v="210.41200000000001"/>
    <s v="I"/>
    <s v="REINT"/>
    <s v="I"/>
    <s v="4. INVERSIÓN"/>
    <s v="C-0211"/>
    <s v="REINTEGRACION DE PERSONAS Y GRUPOS ALZADOS EN ARMAS DESDE EL SECTOR PRESIDENCIA"/>
    <s v="C-0211-1000"/>
    <s v="INTERSUBSECTORIAL GOBIERNO"/>
    <s v="C-0211-1000-3-0-0211018-02"/>
    <s v="SERVICIOS DE DIVULGACIÓN SOBRE REINTEGRACIÓN/REINCORPORACIÓN, CONVIVENCIA Y RECONCILIACIÓN"/>
    <s v="C-0211-1000-3-0-0211018-02"/>
    <s v="A-02-02-02-008-003_x000a_A-02-02-02-008-005_x000a__x000a_"/>
    <s v="*OTROS SERVICIOS PROFESIONALES, CIENTÍFICOS Y TÉCNICOS_x000a_*SERVICIOS DE SOPORTE_x000a_"/>
    <s v="A-02-02-02-008-003-09_x000a_A-02-02-02-008-005-09-6"/>
    <s v="*OTROS SERVICIOS PROFESIONALES Y TÉCNICOS N.C.P_x000a_*SERVICIO DE ORGANIZACIÓN Y ASISTENCIA Y CONVENCIONES Y FERIAS _x000a_"/>
    <x v="1"/>
    <x v="5"/>
    <s v="Dirección Programática de Reintegración"/>
    <s v="Prevención victimización y reincidencia de PPR en territorio"/>
    <n v="1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0"/>
    <m/>
    <n v="0"/>
    <n v="0"/>
    <n v="160000000"/>
    <m/>
    <n v="210.41200000000001"/>
    <n v="0"/>
    <n v="160000000"/>
    <n v="0"/>
    <n v="0"/>
  </r>
  <r>
    <n v="210.312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9"/>
    <s v="*OTROS SERVICIOS PROFESIONALES, CIENTÍFICOS Y TÉCNICOS"/>
    <x v="1"/>
    <x v="5"/>
    <s v="Dirección Programática de Reintegración"/>
    <s v="Honorarios SENA - Promoción de  mecanismos de formación y fortalecimiento para la Reintegración Económica"/>
    <n v="0"/>
    <n v="0"/>
    <n v="0"/>
    <n v="0"/>
    <n v="0"/>
    <n v="0"/>
    <n v="364000000"/>
    <n v="0"/>
    <n v="0"/>
    <n v="0"/>
    <n v="0"/>
    <n v="0"/>
    <n v="0"/>
    <n v="-205199475"/>
    <n v="0"/>
    <n v="0"/>
    <n v="0"/>
    <n v="0"/>
    <n v="-675268"/>
    <n v="0"/>
    <n v="0"/>
    <n v="0"/>
    <n v="0"/>
    <n v="0"/>
    <n v="0"/>
    <n v="0"/>
    <n v="158125257"/>
    <m/>
    <n v="0"/>
    <n v="0"/>
    <n v="158125257"/>
    <m/>
    <n v="210.31299999999999"/>
    <n v="158125257"/>
    <n v="158125257"/>
    <n v="158125257"/>
    <n v="158125257"/>
  </r>
  <r>
    <n v="210.313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7-001"/>
    <s v="*SERVICIOS FINANCIEROS Y SERVICIOS CONEXOS"/>
    <s v="A-02-02-02-007-001-03-1"/>
    <s v="*SERVICIOS DE SEGUROS VIDA (CON EXCLUSIÓN DE LOS SERVICIOS DE REASEGURO)"/>
    <x v="1"/>
    <x v="5"/>
    <s v="Dirección Programática de Reintegración"/>
    <s v="Seguro de Vida para personas acreditadas como desmovilizados por las autoridades competentes"/>
    <n v="262694880"/>
    <n v="0"/>
    <n v="0"/>
    <n v="0"/>
    <n v="0"/>
    <n v="0"/>
    <n v="0"/>
    <n v="0"/>
    <n v="0"/>
    <n v="0"/>
    <n v="-60002106"/>
    <n v="0"/>
    <n v="-202692774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399999999999"/>
    <n v="-262694880"/>
    <n v="0"/>
    <n v="-262694880"/>
    <n v="-262694880"/>
  </r>
  <r>
    <n v="210.315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9-002_x000a_A-03-09"/>
    <s v="*SERVICIOS DE EDUCACIÓN_x000a_*A PRODUCTORES DE MERCADO QUE SE DISTRIBUYEN DIRECTAMENTE A LOS HOGARES"/>
    <s v="A-02-02-02-008-003-09 _x000a_A-02-02-02-009-002-02_x000a_A-02-02-02-009-002-03_x000a_A-03-09"/>
    <s v="*OTROS SERVICIOS PROFESIONALES, CIENTÍFICOS Y TÉCNICOS_x000a_*SERVICIOS DE ENSEÑANZA PRIMARIA_x000a_*SERVICIOS DE EDUCACIÓN SECUNDARIA_x000a_*GASTO PÚBLICO SOCIAL"/>
    <x v="1"/>
    <x v="5"/>
    <s v="Dirección Programática de Reintegración"/>
    <s v="Desarrollo de modelos educativos flexibles para jóvenes y adultos"/>
    <n v="215610245"/>
    <n v="0"/>
    <n v="0"/>
    <n v="0"/>
    <n v="0"/>
    <n v="0"/>
    <n v="333704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314811"/>
    <m/>
    <n v="0"/>
    <n v="0"/>
    <n v="549314811"/>
    <m/>
    <n v="210.315"/>
    <n v="333704566"/>
    <n v="549314811"/>
    <n v="333704566"/>
    <n v="333704566"/>
  </r>
  <r>
    <n v="210.316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5"/>
    <s v="Dirección Programática de Reintegración"/>
    <s v="Verificación Jurídica "/>
    <n v="0"/>
    <n v="0"/>
    <n v="0"/>
    <n v="0"/>
    <n v="0"/>
    <n v="0"/>
    <n v="3052614880"/>
    <n v="-583338746"/>
    <n v="-2469276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6"/>
    <n v="0"/>
    <n v="0"/>
    <n v="0"/>
    <n v="0"/>
  </r>
  <r>
    <n v="210.317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9"/>
    <s v="*OTROS SERVICIOS PROFESIONALES Y TÉCNICOS N.C.P."/>
    <x v="1"/>
    <x v="5"/>
    <s v="Dirección Programática de Reintegración"/>
    <s v="Implementación de la estrategia de cuidado al cuidador"/>
    <n v="0"/>
    <n v="0"/>
    <n v="0"/>
    <n v="0"/>
    <n v="0"/>
    <n v="0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m/>
    <n v="0"/>
    <n v="0"/>
    <n v="200000000"/>
    <m/>
    <n v="210.31700000000001"/>
    <n v="200000000"/>
    <n v="200000000"/>
    <n v="200000000"/>
    <n v="200000000"/>
  </r>
  <r>
    <n v="210.41800000000001"/>
    <s v="I"/>
    <s v="REINT"/>
    <s v="I"/>
    <s v="4. INVERSIÓN"/>
    <s v="C-0211"/>
    <s v="REINTEGRACION DE PERSONAS Y GRUPOS ALZADOS EN ARMAS DESDE EL SECTOR PRESIDENCIA"/>
    <s v="C-0211-1000"/>
    <s v="INTERSUBSECTORIAL GOBIERNO"/>
    <s v="C-0211-1000-4-0-0211019-02"/>
    <s v="SERVICIOS DE ASISTENCIA TÉCNICA PARA LA GENERACIÓN DE PLANES, PROGRAMAS Y PROYECTOS PARA LA REINCORPORACIÓN"/>
    <s v="C-0211-1000-4-0-0211019-02"/>
    <s v="A-02-02-02-008-001_x000a_A-02-02-02-008-003_x000a_A-02-02-02-008-005_x000a_A-02-02-02-008-009"/>
    <s v="*SERVICIOS DE INVESTIGACIÓN Y DESARROLLO_x000a_*OTROS SERVICIOS PROFESIONALES, CIENTÍFICOS Y TÉCNICOS_x000a_*SERVICIOS DE SOPORTE_x000a_*OTROS SERVICIOS DE FABRICACIÓN; SERVICIOS DE EDICIÓN, IMPRESIÓN Y REPRODUCCIÓN; SERVICIOS DE RECUPERACIÓN DE MATERIALES"/>
    <s v="A-02-02-02-008-001-02_x000a_A-02-02-02-008-003-07_x000a_A-02-02-02-008-003-09_x000a_A-02-02-02-008-005-09-6_x000a_A-02-02-02-008-009-01 "/>
    <s v="*SERVICIOS DE INVESTIGACIÓN Y DESARROLLO EXPERIMENTAL EN CIENCIAS SOCIALES Y HUMANIDADES_x000a_*SERVICIOS DE INVESTIGACIÓN DE MERCADOS Y DE ENCUESTAS DE OPINIÓN PÚBLICA_x000a_*OTROS SERVICIOS PROFESIONALES Y TÉCNICOS N.C.P._x000a_*SERVICIOS DE ORGANIZACIÓN Y ASISTENCIA DE CONVENCIONES Y FERIAS_x000a_*SERVICIOS DE EDICIÓN, IMPRESIÓN Y REPRODUCCIÓN"/>
    <x v="1"/>
    <x v="5"/>
    <s v="Dirección Programática de Reintegración"/>
    <s v="Fortalecimiento de la Reincorporación de los Ex-integrantes de las FARC-EP  NACIONAL"/>
    <n v="18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000000"/>
    <m/>
    <n v="0"/>
    <n v="0"/>
    <n v="1840000000"/>
    <m/>
    <n v="210.41800000000001"/>
    <n v="0"/>
    <n v="1840000000"/>
    <n v="0"/>
    <n v="0"/>
  </r>
  <r>
    <n v="210.318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6-004_x000a_A-02-02-02-008-001_x000a_A-02-02-02-008-003_x000a_A-02-02-02-008-005_x000a_A-02-02-02-008-009_x000a_A-02-02-02-009-009_x000a_A-02-02-02-009-002"/>
    <s v="*SERVICIO DE TRANSPORTE DE PASAJEROS_x000a_*SERVICIOS DE INVESTIGACIÓN Y DESARROLLO_x000a_*OTROS SERVICIOS PROFESIONALES, CIENTÍFICOS Y TÉCNICOS_x000a_*SERVICIOS DE SOPORTE_x000a_*OTROS SERVICIOS DE FABRICACIÓN; SERVICIOS DE EDICIÓN, IMPRESIÓN Y REPRODUCCIÓN; SERVICIOS DE RECUPERACIÓN DE MATERIALES _x000a_*SERVICIOS DE EDUCACIÓN_x000a_*SERVICIOS PRESTADOS POR ORGANIZACIONES Y ORGANISMOS EXTRATERRITORIALES"/>
    <s v="A-02-02-02-006-004_x000a_A-02-02-02-008-001-02_x000a_A-02-02-02-008-003-07 _x000a_A-02-02-02-008-003-09_x000a_A-02-02-02-008-005-09-6_x000a_A-03-09_x000a_A-02-02-02-008-009-01_x000a_A-02-02-02-008-003-08"/>
    <s v="*SERVICIO DE TRANSPORTE DE PASAJEROS_x000a_*SERVICIOS DE INVESTIGACIÓN Y DESARROLLO EXPERIMENTAL EN CIENCIAS SOCIALES Y HUMANIDADES_x000a_*SERVICIOS DE INVESTIGACIÓN DE MERCADOS Y DE ENCUESTAS DE OPINIÓN PÚBLICA_x000a_*OTROS SERVICIOS PROFESIONALES Y TÉCNICOS N.C.P._x000a_*SERVICIOS DE ORGANIZACIÓN Y ASISTENCIA DE CONVENCIONES Y FERIAS_x000a_*GASTO PÚBLICO SOCIAL_x000a_*SERVICIOS DE INVESTIGACION Y DESARROLLO_x000a_*SERVICIO DE ORGANIZACIÓN Y ASISTENCIA Y CONVENCIONES Y FERIAS _x000a_*SERVICIOS DE EDICIÓN, IMPRESIÓN Y REPRODUCCIÓN _x000a_*SERVICIOS FOTOGRÁFICOS Y SERVICIOS DE REVELADO FOTOGRÁFICO"/>
    <x v="1"/>
    <x v="5"/>
    <s v="Dirección Programática de Reintegración"/>
    <s v="Fortalecimiento de entornos protectores de NNAJ para la prevención del reclutamiento"/>
    <n v="0"/>
    <n v="0"/>
    <n v="0"/>
    <n v="0"/>
    <n v="0"/>
    <n v="0"/>
    <n v="1635661959"/>
    <n v="0"/>
    <n v="0"/>
    <n v="0"/>
    <n v="0"/>
    <n v="0"/>
    <n v="0"/>
    <n v="0"/>
    <n v="0"/>
    <n v="904962156"/>
    <n v="0"/>
    <n v="0"/>
    <n v="0"/>
    <n v="0"/>
    <n v="0"/>
    <n v="0"/>
    <n v="0"/>
    <n v="0"/>
    <n v="0"/>
    <n v="0"/>
    <n v="2540624115"/>
    <m/>
    <n v="0"/>
    <n v="0"/>
    <n v="2540624115"/>
    <m/>
    <n v="210.31899999999999"/>
    <n v="2540624115"/>
    <n v="2540624115"/>
    <n v="2540624115"/>
    <n v="2540624115"/>
  </r>
  <r>
    <n v="210.32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_x000a_A-02-02-02-009-002_x000a_A-02-02-02-009-009_x000a_A-02-02-02-008-003"/>
    <s v="*SERVICIOS DE SOPORTE_x000a_*SERVICIOS DE EDUCACION _x000a_*SERVICIOS PRESTADOS POR ORGANIZACIONES Y ORGANISMOS EXTRATERRITORIALES_x000a_*OTROS SERVICIOS PROFESIONALES, CIENTÍFICOS Y TÉCNICOS"/>
    <s v="A-02-02-02-008-005-09-6_x000a_A-02-02-02-009-002-04_x000a_A-02-02-02-009-009_x000a_A-02-02-02-008-003-09"/>
    <s v="*SERVICIOS DE ORGANIZACIÓN Y ASISTENCIA DE CONVENCIONES Y FERIAS _x000a_*SERVICIOS DE EDUCACIÓN POSTSECUNDARIA NO TERCIARIA _x000a_*SERVICIOS PRESTADOS POR ORGANIZACIONES Y ORGANISMOS EXTRATERRITORIALES_x000a_*OTROS SERVICIOS PROFESIONALES Y TÉCNICOS N.C.P."/>
    <x v="1"/>
    <x v="5"/>
    <s v="Dirección Programática de Reintegración"/>
    <s v="Apoyo logistico para la realización de eventos con comunidades étnicas indígenas (Operador Logístico)"/>
    <n v="2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m/>
    <n v="0"/>
    <n v="0"/>
    <n v="200000000"/>
    <m/>
    <n v="210.321"/>
    <n v="0"/>
    <n v="200000000"/>
    <n v="0"/>
    <n v="0"/>
  </r>
  <r>
    <n v="210.322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1_x000a_A-02-02-02-008-003_x000a_A-02-02-02-008-005_x000a_A-02-02-02-008-009"/>
    <s v="*SERVICIOS DE INVESTIGACIÓN Y DESARROLLO_x000a_*OTROS SERVICIOS PROFESIONALES, CIENTÍFICOS Y TÉCNICOS_x000a_*SERVICIOS DE SOPORTE_x000a_*OTROS SERVICIOS DE FABRICACIÓN; SERVICIOS DE EDICIÓN, IMPRESIÓN Y REPRODUCCIÓN; SERVICIOS DE RECUPERACIÓN DE MATERIALES"/>
    <s v="A-02-02-02-008-001-02_x000a_A-02-02-02-008-003-07_x000a_A-02-02-02-008-003-09_x000a_A-02-02-02-008-005-09-6_x000a_A-02-02-02-008-009-01 "/>
    <s v="*SERVICIOS DE INVESTIGACIÓN Y DESARROLLO EXPERIMENTAL EN CIENCIAS SOCIALES Y HUMANIDADES_x000a_*SERVICIOS DE INVESTIGACIÓN DE MERCADOS Y DE ENCUESTAS DE OPINIÓN PÚBLICA_x000a_*OTROS SERVICIOS PROFESIONALES Y TÉCNICOS N.C.P._x000a_*SERVICIOS DE ORGANIZACIÓN Y ASISTENCIA DE CONVENCIONES Y FERIAS_x000a_*SERVICIOS DE EDICIÓN, IMPRESIÓN Y REPRODUCCIÓN"/>
    <x v="1"/>
    <x v="5"/>
    <s v="Dirección Programática de Reintegración"/>
    <s v="Programa de armonización de enfoque étnico"/>
    <n v="0"/>
    <n v="0"/>
    <n v="0"/>
    <n v="0"/>
    <n v="0"/>
    <n v="0"/>
    <n v="3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0000"/>
    <m/>
    <n v="0"/>
    <n v="0"/>
    <n v="320000000"/>
    <m/>
    <n v="210.322"/>
    <n v="320000000"/>
    <n v="320000000"/>
    <n v="320000000"/>
    <n v="320000000"/>
  </r>
  <r>
    <n v="210.323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1_x000a_A-02-02-02-008-003_x000a_A-03-09 "/>
    <s v="*SERVICIOS DE INVESTIGACIÓN Y DESARROLLO_x000a_*OTROS SERVICIOS PROFESIONALES, CIENTÍFICOS Y TÉCNICOS_x000a_*GASTO PÚBLICO SOCIAL"/>
    <s v="A-02-02-02-008-001-02_x000a_A-02-02-02-008-003-09_x000a_A-03-09 "/>
    <s v="*SERVICIOS DE INVESTIGACIÓN Y DESARROLLO EXPERIMENTAL EN CIENCIAS SOCIALES Y HUMANIDADES_x000a_*OTROS SERVICIOS PROFESIONALES Y TÉCNICOS N.C.P._x000a_*GASTO PÚBLICO SOCIAL"/>
    <x v="1"/>
    <x v="5"/>
    <s v="Dirección Programática de Reintegración"/>
    <s v="Fortalecimiento de capacidades en prevención y mitigación de riesgos de seguridad de las personas objeto de atención de ARN"/>
    <n v="0"/>
    <n v="0"/>
    <n v="0"/>
    <n v="0"/>
    <n v="0"/>
    <n v="0"/>
    <n v="165000000"/>
    <n v="0"/>
    <n v="0"/>
    <n v="0"/>
    <n v="60002106"/>
    <n v="0"/>
    <n v="0"/>
    <n v="0"/>
    <n v="-20661006"/>
    <n v="0"/>
    <n v="0"/>
    <n v="0"/>
    <n v="0"/>
    <n v="0"/>
    <n v="0"/>
    <n v="0"/>
    <n v="0"/>
    <n v="0"/>
    <n v="0"/>
    <n v="0"/>
    <n v="204341100"/>
    <m/>
    <n v="0"/>
    <n v="0"/>
    <n v="204341100"/>
    <m/>
    <n v="210.32300000000001"/>
    <n v="204341100"/>
    <n v="204341100"/>
    <n v="204341100"/>
    <n v="204341100"/>
  </r>
  <r>
    <n v="210.325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s v="A-03-12"/>
    <s v="*APOYO ECONÓMICO_x000a_"/>
    <x v="1"/>
    <x v="5"/>
    <s v="Dirección Programática de Reintegración"/>
    <s v="Desembolso del apoyo económico de sometimiento a personas en proceso de atención diferencial"/>
    <n v="0"/>
    <n v="0"/>
    <n v="26000000"/>
    <n v="0"/>
    <n v="0"/>
    <n v="0"/>
    <n v="1002284254"/>
    <n v="-669661254"/>
    <n v="-68130000"/>
    <n v="0"/>
    <n v="0"/>
    <n v="0"/>
    <n v="202692774"/>
    <n v="0"/>
    <n v="0"/>
    <n v="0"/>
    <n v="0"/>
    <n v="0"/>
    <n v="0"/>
    <n v="0"/>
    <n v="120000000"/>
    <n v="0"/>
    <n v="0"/>
    <n v="0"/>
    <n v="0"/>
    <n v="0"/>
    <n v="613185774"/>
    <m/>
    <n v="0"/>
    <n v="0"/>
    <n v="613185774"/>
    <m/>
    <n v="210.32599999999999"/>
    <n v="613185774"/>
    <n v="613185774"/>
    <n v="613185774"/>
    <n v="613185774"/>
  </r>
  <r>
    <n v="210.327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5"/>
    <s v="Dirección Programática de Reintegración"/>
    <s v="Desembolso de Apoyo de Traslado por Riesgo para personas en Proceso de Atención Diferencial"/>
    <n v="0"/>
    <n v="0"/>
    <n v="0"/>
    <n v="0"/>
    <n v="0"/>
    <n v="0"/>
    <n v="0"/>
    <n v="0"/>
    <n v="68130000"/>
    <n v="0"/>
    <n v="0"/>
    <m/>
    <n v="0"/>
    <m/>
    <n v="0"/>
    <n v="0"/>
    <n v="0"/>
    <n v="0"/>
    <n v="0"/>
    <n v="0"/>
    <n v="0"/>
    <n v="0"/>
    <n v="0"/>
    <n v="0"/>
    <n v="0"/>
    <n v="0"/>
    <n v="68130000"/>
    <m/>
    <n v="0"/>
    <n v="0"/>
    <n v="68130000"/>
    <m/>
    <n v="210.327"/>
    <n v="68130000"/>
    <n v="68130000"/>
    <n v="68130000"/>
    <n v="68130000"/>
  </r>
  <r>
    <n v="331.20100000000002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s v="A-02-02-02-008-003"/>
    <s v="*OTROS SERVICIOS PROFESIONALES, CIENTÍFICOS Y TÉCNICOS"/>
    <s v="A-02-02-02-008-003-01-03_x000a_A-02-02-02-008-003-01-05"/>
    <s v="*SERVICIOS DE TECNOLOGÍA DE LA INFORMACIÓN (TI) DE CONSULTORÍA Y DE APOYO _x000a_*SERVICIOS DE SUMINISTRO DE INFRAESTRUCTURA DE HOSTING Y DE TECNOLOGÍA DE LA INFORMACIÓN (TI)"/>
    <x v="2"/>
    <x v="6"/>
    <s v="Grupo de Almacen e Inventarios"/>
    <s v="Soporte y Mantenimiento Aladino + Actualización"/>
    <n v="35280508"/>
    <n v="0"/>
    <n v="0"/>
    <n v="0"/>
    <n v="0"/>
    <n v="0"/>
    <n v="0"/>
    <n v="0"/>
    <n v="0"/>
    <n v="0"/>
    <n v="0"/>
    <n v="0"/>
    <n v="0"/>
    <n v="0"/>
    <n v="0"/>
    <n v="0"/>
    <n v="0"/>
    <n v="-58926"/>
    <n v="0"/>
    <n v="0"/>
    <n v="0"/>
    <n v="0"/>
    <n v="0"/>
    <n v="0"/>
    <n v="0"/>
    <n v="0"/>
    <n v="35221582"/>
    <m/>
    <n v="0"/>
    <n v="0"/>
    <n v="35221582"/>
    <m/>
    <n v="331.20100000000002"/>
    <n v="-58926"/>
    <n v="35221582"/>
    <n v="-58926"/>
    <n v="-58926"/>
  </r>
  <r>
    <n v="331.30200000000002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1-003-006_x000a_A-02-02-01-003-002_x000a_A-02-02-01-003-008"/>
    <s v="*PRODUCTOS DE CAUCHO Y PLÁSTICO_x000a_*PASTA O PULPA, PAPEL Y PRODUCTOS DE PAPEL; IMPRESOS Y ARTÍCULOS RELACIONADOS_x000a_*OTROS BIENES TRANSPORTABLES N.C.P."/>
    <s v="A-02-02-01-003-006-09_x000a_A-02-02-01-003-002-01_x000a_A-02-02-01-003-008-09"/>
    <s v="*OTROS PRODUCTOS PLASTICOS_x000a_*PASTA DE PAPEL, PAPEL Y CARTÓN_x000a_*OTROS ARTÍCULOS MANUFACTURADOS N.C.P."/>
    <x v="2"/>
    <x v="6"/>
    <s v="Grupo de Almacen e Inventarios"/>
    <s v="Suministro de Papeleria y consumibles ARN"/>
    <n v="0"/>
    <n v="0"/>
    <n v="0"/>
    <n v="0"/>
    <n v="0"/>
    <n v="0"/>
    <n v="106295360"/>
    <n v="0"/>
    <n v="0"/>
    <n v="0"/>
    <n v="0"/>
    <n v="-27000000"/>
    <n v="0"/>
    <n v="0"/>
    <n v="-32512558.260000002"/>
    <n v="0"/>
    <n v="0"/>
    <n v="0"/>
    <n v="0"/>
    <n v="0"/>
    <n v="0"/>
    <n v="0"/>
    <n v="0"/>
    <n v="0"/>
    <n v="0"/>
    <n v="0"/>
    <n v="46782801.739999995"/>
    <m/>
    <n v="0"/>
    <n v="0"/>
    <n v="46782801.739999995"/>
    <m/>
    <n v="331.30200000000002"/>
    <n v="46782801.739999995"/>
    <n v="46782801.739999995"/>
    <n v="46782801.739999995"/>
    <n v="46782801.739999995"/>
  </r>
  <r>
    <n v="331.20299999999997"/>
    <s v="F"/>
    <s v="REINT"/>
    <s v="GA"/>
    <s v="2. ADQUISICION DE BIENES Y SERVICIOS"/>
    <s v="A-02-01"/>
    <s v="ADQUISICIÓN DE ACTIVOS NO FINANCIEROS"/>
    <s v="A-02-01-01"/>
    <s v="ACTIVOS FIJOS"/>
    <s v="A-02-01-01-003"/>
    <s v="ACTIVOS FIJOS NO CLASIFICADOS COMO MAQUINARIA Y EQUIPO"/>
    <s v="A-02-01-01-003-008"/>
    <s v="A-02-01-01-003-008"/>
    <s v="*MUEBLES, INSTRUMENTOS MUSICALES, ARTÍCULOS DE DEPORTE Y ANTIGÜEDADES"/>
    <s v="A-02-01-01-003-008-01-1 _x000a_A-02-01-01-003-008-01-2"/>
    <s v="*ASIENTOS_x000a_*MUEBLES, DEL TIPO UTILIZADO EN OFICINAS"/>
    <x v="2"/>
    <x v="6"/>
    <s v="Grupo de Almacen e Inventarios"/>
    <s v="Adquisición elementos salas amigas"/>
    <n v="11005607"/>
    <n v="0"/>
    <n v="0"/>
    <n v="0"/>
    <n v="0"/>
    <n v="0"/>
    <n v="0"/>
    <n v="0"/>
    <n v="0"/>
    <n v="-4805607"/>
    <n v="0"/>
    <n v="0"/>
    <n v="0"/>
    <n v="0"/>
    <n v="0"/>
    <n v="0"/>
    <n v="0"/>
    <n v="0"/>
    <n v="0"/>
    <n v="0"/>
    <n v="0"/>
    <n v="0"/>
    <n v="0"/>
    <n v="0"/>
    <n v="0"/>
    <n v="0"/>
    <n v="6200000"/>
    <m/>
    <n v="-4692984"/>
    <n v="0"/>
    <n v="6200000"/>
    <m/>
    <n v="331.20299999999997"/>
    <n v="-4805607"/>
    <n v="6200000"/>
    <n v="-9498591"/>
    <n v="-4805607"/>
  </r>
  <r>
    <n v="331.20400000000001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4"/>
    <s v="A-02-01-01-004-004"/>
    <s v="*MAQUINARIA PARA USOS ESPECIALES"/>
    <s v="A-02-01-01-004-004-08 "/>
    <s v=" *APARATOS DE USO DOMÉSTICO Y SUS PARTES Y PIEZAS"/>
    <x v="2"/>
    <x v="6"/>
    <s v="Grupo de Almacen e Inventarios"/>
    <s v="Adquisición elementos salas amigas"/>
    <n v="0"/>
    <n v="0"/>
    <n v="0"/>
    <n v="0"/>
    <n v="0"/>
    <n v="0"/>
    <n v="0"/>
    <n v="0"/>
    <n v="0"/>
    <n v="4805607"/>
    <n v="0"/>
    <n v="0"/>
    <n v="0"/>
    <n v="0"/>
    <n v="0"/>
    <n v="0"/>
    <n v="0"/>
    <n v="0"/>
    <n v="0"/>
    <n v="0"/>
    <n v="0"/>
    <n v="0"/>
    <n v="0"/>
    <n v="0"/>
    <n v="0"/>
    <n v="0"/>
    <n v="4805607"/>
    <m/>
    <n v="-3249607"/>
    <n v="0"/>
    <n v="4805607"/>
    <m/>
    <n v="331.20400000000001"/>
    <n v="4805607"/>
    <n v="4805607"/>
    <n v="1556000"/>
    <n v="4805607"/>
  </r>
  <r>
    <n v="331.20499999999998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2"/>
    <s v="A-02-02-01-004-002"/>
    <s v="*PRODUCTOS METÁLICOS ELABORADOS (EXCEPTO MAQUINARIA Y EQUIPO)"/>
    <s v="A-02-02-01-004-002-09 "/>
    <s v="*PRODUCTOS METÁLICOS ELABORADOS (EXCEPTO MAQUINARIA Y EQUIPO)"/>
    <x v="2"/>
    <x v="6"/>
    <s v="Grupo de Almacen e Inventarios"/>
    <s v="Adquisición elementos salas amigas"/>
    <n v="0"/>
    <n v="0"/>
    <n v="0"/>
    <n v="0"/>
    <n v="0"/>
    <n v="0"/>
    <n v="0"/>
    <n v="0"/>
    <n v="0"/>
    <n v="4000000"/>
    <n v="0"/>
    <n v="0"/>
    <n v="0"/>
    <n v="0"/>
    <n v="0"/>
    <n v="0"/>
    <n v="0"/>
    <n v="-354260"/>
    <n v="0"/>
    <n v="0"/>
    <n v="0"/>
    <n v="0"/>
    <n v="0"/>
    <n v="0"/>
    <n v="0"/>
    <n v="0"/>
    <n v="3645740"/>
    <m/>
    <n v="0"/>
    <n v="0"/>
    <n v="3645740"/>
    <m/>
    <n v="331.20499999999998"/>
    <n v="3645740"/>
    <n v="3645740"/>
    <n v="3645740"/>
    <n v="3645740"/>
  </r>
  <r>
    <n v="331.20600000000002"/>
    <s v="F"/>
    <s v="REINT"/>
    <s v="GA"/>
    <s v="2. ADQUISICION DE BIENES Y SERVICIOS"/>
    <s v="A-02-01"/>
    <s v="ADQUISICIÓN DE ACTIVOS NO FINANCIEROS"/>
    <s v="A-02-01-01"/>
    <s v="ACTIVOS FIJOS"/>
    <s v="A-02-01-01-003"/>
    <s v="ACTIVOS FIJOS NO CLASIFICADOS COMO MAQUINARIA Y EQUIPO"/>
    <s v="A-02-01-01-003-008"/>
    <s v="A-02-01-01-003-008"/>
    <s v="*MUEBLES, INSTRUMENTOS MUSICALES, ARTÍCULOS DE DEPORTE Y ANTIGÜEDADES"/>
    <s v="A-02-01-01-003-008-01-1 _x000a_A-02-01-01-003-008-01-2_x000a_A-02-01-01-003-008-01-4"/>
    <s v="*ASIENTOS_x000a_*MUEBLES, DEL TIPO UTILIZADO EN OFICINAS_x000a_* OTROS MUEBLES N.C.P."/>
    <x v="2"/>
    <x v="6"/>
    <s v="Grupo de Almacen e Inventarios"/>
    <s v="Adquisición de Mobiliario"/>
    <n v="45218040"/>
    <n v="0"/>
    <n v="0"/>
    <n v="0"/>
    <n v="0"/>
    <n v="0"/>
    <n v="0"/>
    <n v="0"/>
    <n v="0"/>
    <n v="0"/>
    <n v="0"/>
    <n v="0"/>
    <n v="59906231"/>
    <n v="0"/>
    <n v="0"/>
    <n v="0"/>
    <n v="0"/>
    <n v="0"/>
    <n v="0"/>
    <n v="0"/>
    <n v="0"/>
    <n v="0"/>
    <n v="0"/>
    <n v="0"/>
    <n v="0"/>
    <n v="0"/>
    <n v="105124271"/>
    <m/>
    <n v="-605803"/>
    <n v="0"/>
    <n v="105124271"/>
    <m/>
    <n v="331.20600000000002"/>
    <n v="59906231"/>
    <n v="105124271"/>
    <n v="59300428"/>
    <n v="59906231"/>
  </r>
  <r>
    <n v="350.300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7"/>
    <s v="*SERVICIOS DE INVESTIGACIÓN DE MERCADOS Y DE ENCUESTAS DE OPINIÓN PÚBLICA"/>
    <x v="2"/>
    <x v="7"/>
    <s v="Grupo de Atención al Ciudadano "/>
    <s v="Conocer la percepción y satisfacción de las Personas Desmovilizadas en Proceso de Reintegración, familias, actores externos y ciudadanos colombianos, frente a los servicios, beneficios y atención ofrecidos por la ARN."/>
    <n v="0"/>
    <n v="0"/>
    <n v="0"/>
    <n v="0"/>
    <n v="0"/>
    <n v="0"/>
    <n v="37335867"/>
    <n v="0"/>
    <n v="0"/>
    <n v="0"/>
    <n v="5009688"/>
    <n v="0"/>
    <n v="0"/>
    <n v="0"/>
    <n v="0"/>
    <n v="0"/>
    <n v="0"/>
    <n v="0"/>
    <n v="0"/>
    <n v="0"/>
    <n v="0"/>
    <n v="0"/>
    <n v="0"/>
    <n v="0"/>
    <n v="0"/>
    <n v="0"/>
    <n v="42345555"/>
    <m/>
    <n v="0"/>
    <n v="0"/>
    <n v="42345555"/>
    <m/>
    <n v="350.30099999999999"/>
    <n v="42345555"/>
    <n v="42345555"/>
    <n v="42345555"/>
    <n v="42345555"/>
  </r>
  <r>
    <n v="350.30200000000002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2"/>
    <x v="7"/>
    <s v="Grupo de Atención al Ciudadano "/>
    <s v="Fortalecimiento de la cultura de atención al ciudadano y proceso de atención al ciudadano (Operador Logístico)"/>
    <n v="6620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20016"/>
    <m/>
    <n v="0"/>
    <n v="0"/>
    <n v="6620016"/>
    <m/>
    <n v="350.30200000000002"/>
    <n v="0"/>
    <n v="6620016"/>
    <n v="0"/>
    <n v="0"/>
  </r>
  <r>
    <n v="35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6"/>
    <s v="*SERVICIO DE ORGANIZACIÓN Y ASISTENCIA Y CONVENCIONES Y FERIAS "/>
    <x v="2"/>
    <x v="7"/>
    <s v="Grupo de Atención al Ciudadano "/>
    <s v="Participar en ferias nacionales de servicio al ciudadano (Operador Logístico)"/>
    <n v="2558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8901"/>
    <m/>
    <n v="0"/>
    <n v="0"/>
    <n v="2558901"/>
    <m/>
    <n v="350.303"/>
    <n v="0"/>
    <n v="2558901"/>
    <n v="0"/>
    <n v="0"/>
  </r>
  <r>
    <n v="350.30399999999997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9-3"/>
    <s v="*SERVICIOS AUXILIARES POR TELÉFONO"/>
    <x v="2"/>
    <x v="7"/>
    <s v="Grupo de Atención al Ciudadano "/>
    <s v="Prestar servicio Call center (administrar numeral 516, línea 018000911516 y el PBX)"/>
    <n v="39239753"/>
    <n v="0"/>
    <n v="0"/>
    <n v="0"/>
    <n v="0"/>
    <n v="0"/>
    <n v="136822742"/>
    <n v="0"/>
    <n v="0"/>
    <n v="0"/>
    <n v="0"/>
    <n v="0"/>
    <n v="0"/>
    <n v="0"/>
    <n v="0"/>
    <n v="0"/>
    <n v="0"/>
    <n v="-39381726"/>
    <n v="0"/>
    <n v="0"/>
    <n v="-17556018"/>
    <n v="0"/>
    <n v="0"/>
    <n v="0"/>
    <n v="0"/>
    <n v="0"/>
    <n v="119124751"/>
    <m/>
    <n v="0"/>
    <n v="0"/>
    <n v="119124751"/>
    <m/>
    <n v="350.30399999999997"/>
    <n v="79884998"/>
    <n v="119124751"/>
    <n v="79884998"/>
    <n v="79884998"/>
  </r>
  <r>
    <n v="350.305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4"/>
    <s v="*SERVICIOS DE TELECOMUNICACIONES, TRANSMISIÓN Y SUMINISTRO DE INFORMACIÓN"/>
    <s v="A-02-02-02-008-004-01"/>
    <s v="*SERVICIOS DE TELEFONÍA Y OTRAS TELECOMUNICACIONES"/>
    <x v="2"/>
    <x v="7"/>
    <s v="Grupo de Atención al Ciudadano "/>
    <s v="Telefonía Call Center"/>
    <n v="38437998"/>
    <n v="0"/>
    <n v="0"/>
    <n v="0"/>
    <n v="0"/>
    <n v="0"/>
    <n v="0"/>
    <n v="0"/>
    <n v="0"/>
    <n v="0"/>
    <n v="0"/>
    <n v="0"/>
    <n v="0"/>
    <n v="0"/>
    <n v="0"/>
    <m/>
    <m/>
    <m/>
    <m/>
    <m/>
    <n v="-22000000"/>
    <m/>
    <m/>
    <m/>
    <m/>
    <m/>
    <n v="16437998"/>
    <m/>
    <n v="0"/>
    <n v="0"/>
    <n v="16437998"/>
    <m/>
    <n v="350.30500000000001"/>
    <n v="-22000000"/>
    <n v="16437998"/>
    <n v="-22000000"/>
    <n v="-22000000"/>
  </r>
  <r>
    <n v="332.300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5-004"/>
    <s v="*SERVICIOS DE CONSTRUCCION "/>
    <s v="A-02-02-02-005-004-07_x000a_A-02-02-02-005-004-06"/>
    <s v="*SERVICIOS DE TERMINACION Y ACABADO DE EDIFICIOS_x000a_*SERVICIOS DE INSTALACIONES"/>
    <x v="2"/>
    <x v="6"/>
    <s v="Grupo de Gestion Administrativa"/>
    <s v="Adecuaciones de las sedes de la ARN"/>
    <n v="0"/>
    <n v="0"/>
    <n v="0"/>
    <n v="0"/>
    <n v="0"/>
    <n v="0"/>
    <n v="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m/>
    <m/>
    <n v="0"/>
    <n v="90000000"/>
    <m/>
    <n v="332.30099999999999"/>
    <n v="90000000"/>
    <n v="90000000"/>
    <n v="90000000"/>
    <n v="90000000"/>
  </r>
  <r>
    <n v="332.202"/>
    <s v="F"/>
    <s v="REINT"/>
    <s v="G"/>
    <s v="2. ADQUISICION DE BIENES Y SERVICIOS"/>
    <s v="A-02-02"/>
    <s v="ADQUISICIONES DIFERENTES DE ACTIVOS"/>
    <s v="A-02-02-02"/>
    <s v="ADQUISICIÓN DE SERVICIOS"/>
    <s v="A-02-02-02-005"/>
    <s v="SERVICIOS DE LA CONSTRUCCIÓN"/>
    <s v="A-02-02-02-005-004"/>
    <s v="A-02-02-02-005-004"/>
    <s v="*SERVICIOS DE CONSTRUCCION"/>
    <s v="A-02-02-02-005-004-02-9"/>
    <s v="*SERVICIOS GENERALES DE CONSTRUCCIÓN DE OTRAS OBRAS DE INGENIERÍA CIVIL"/>
    <x v="2"/>
    <x v="6"/>
    <s v="Grupo de Gestion Administrativa"/>
    <s v="Adecuaciones de las sedes de la ARN"/>
    <n v="3090000"/>
    <n v="0"/>
    <n v="0"/>
    <n v="0"/>
    <n v="0"/>
    <n v="0"/>
    <n v="0"/>
    <n v="0"/>
    <n v="0"/>
    <n v="0"/>
    <n v="0"/>
    <n v="0"/>
    <n v="-309000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2"/>
    <n v="-3090000"/>
    <n v="0"/>
    <n v="-3090000"/>
    <n v="-3090000"/>
  </r>
  <r>
    <n v="332.20299999999997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3"/>
    <s v="A-02-01-01-004-003"/>
    <s v="*MAQUINARIA PARA USO GENERAL"/>
    <s v="A-02-01-01-004-003-09"/>
    <s v="*OTRAS MÁQUINAS PARA USOS GENERALES Y SUS PARTES Y PIEZAS"/>
    <x v="2"/>
    <x v="6"/>
    <s v="Grupo de Gestion Administrativa"/>
    <s v="Adquisición de elementos requeridos para el funcionamiento - Compra de persianas"/>
    <n v="10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00000"/>
    <m/>
    <n v="-9867694"/>
    <n v="0"/>
    <n v="10300000"/>
    <m/>
    <n v="332.20299999999997"/>
    <n v="0"/>
    <n v="10300000"/>
    <n v="-9867694"/>
    <n v="0"/>
  </r>
  <r>
    <n v="332.20400000000001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9"/>
    <s v="A-02-01-01-004-009"/>
    <s v="*OTRA MAQUINARIA PARA USOS ESPECIALES Y SUS PARTES Y PIEZAS"/>
    <s v="A-02-01-01-004-009"/>
    <s v="*OTRA MAQUINARIA PARA USOS ESPECIALES Y SUS PARTES Y PIEZAS"/>
    <x v="2"/>
    <x v="6"/>
    <s v="Grupo de Gestion Administrativa"/>
    <s v="Adquisición de Vehículo convencional y blindado "/>
    <n v="59906231"/>
    <n v="0"/>
    <n v="0"/>
    <n v="0"/>
    <n v="0"/>
    <n v="0"/>
    <n v="0"/>
    <n v="0"/>
    <n v="0"/>
    <n v="0"/>
    <n v="0"/>
    <n v="0"/>
    <n v="-59906231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32.20400000000001"/>
    <n v="-59906231"/>
    <n v="0"/>
    <n v="-59906231"/>
    <n v="-59906231"/>
  </r>
  <r>
    <n v="332.305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5-004_x000a_A-02-02-01-003-006"/>
    <s v="*SERVICIOS DE CONSTRUCCION _x000a_*PRODUCTOS DE CAUCHO Y PLÁSTICO"/>
    <s v="A-02-02-01-02-07 _x000a_A-02-02-02-005-004-07_x000a_A-02-02-02-005-004-06_x000a_A-02-01-01-003-008-01-4_x000a_A-02-02-01-003-006-03_x000a_A-02-02-01-003-005-04"/>
    <s v="*ARTÍCULOS TEXTILES (EXCEPTO PRENDAS DE VESTIR)​ el cual incluye CORTINAS (INCLUSO CORTINAJES) Y PERSIANAS INTERIORES; CORTINAS O CENEFAS PARA CAMA_x000a_*SERVICIOS DE TERMINACION Y ACABADO DE EDIFICIOS_x000a_*SERVICIOS DE INSTALACIONES_x000a_*OTROS MUEBLES N.C.P._x000a_*SEMIMANUFACTURAS DE PLÁSTICO_x000a_*PRODUCTOS QUÍMICOS N.C.P."/>
    <x v="2"/>
    <x v="6"/>
    <s v="Grupo de Gestion Administrativa"/>
    <s v="Adquisición de elementos requeridos para el funcionamiento"/>
    <n v="0"/>
    <n v="0"/>
    <n v="0"/>
    <n v="0"/>
    <n v="0"/>
    <n v="0"/>
    <n v="48800000"/>
    <n v="0"/>
    <n v="0"/>
    <n v="0"/>
    <n v="0"/>
    <n v="0"/>
    <n v="0"/>
    <n v="0"/>
    <n v="0"/>
    <n v="0"/>
    <n v="0"/>
    <n v="-11449635"/>
    <n v="0"/>
    <n v="0"/>
    <n v="0"/>
    <n v="0"/>
    <n v="0"/>
    <n v="0"/>
    <n v="0"/>
    <n v="0"/>
    <n v="37350365"/>
    <m/>
    <n v="0"/>
    <n v="0"/>
    <n v="37350365"/>
    <m/>
    <n v="332.30500000000001"/>
    <n v="37350365"/>
    <n v="37350365"/>
    <n v="37350365"/>
    <n v="37350365"/>
  </r>
  <r>
    <n v="332.20600000000002"/>
    <s v="F"/>
    <s v="REINT"/>
    <s v="G"/>
    <s v="2. ADQUISICION DE BIENES Y SERVICIOS"/>
    <s v="A-02-02"/>
    <s v="ADQUISICIONES DIFERENTES DE ACTIVOS"/>
    <s v="A-02-02-02"/>
    <s v="ADQUISICIÓN DE SERVICIOS"/>
    <s v="A-02-02-02-005"/>
    <s v="SERVICIOS DE LA CONSTRUCCIÓN"/>
    <s v="A-02-02-02-005-004"/>
    <s v="A-02-02-02-005-004"/>
    <s v="*SERVICIOS DE CONSTRUCCION "/>
    <s v="A-02-02-02-005-004-06"/>
    <s v="*SERVICIOS DE INSTALACIONES"/>
    <x v="2"/>
    <x v="6"/>
    <s v="Grupo de Gestion Administrativa"/>
    <s v="Adquisición de elementos requeridos para el funcionamiento - Instalación"/>
    <n v="4800000"/>
    <n v="0"/>
    <n v="0"/>
    <n v="0"/>
    <n v="0"/>
    <n v="0"/>
    <n v="0"/>
    <n v="0"/>
    <n v="0"/>
    <n v="0"/>
    <n v="0"/>
    <n v="0"/>
    <n v="0"/>
    <n v="0"/>
    <n v="0"/>
    <n v="35274"/>
    <n v="0"/>
    <n v="-1522152.68"/>
    <n v="0"/>
    <n v="0"/>
    <n v="0"/>
    <n v="0"/>
    <n v="0"/>
    <n v="0"/>
    <n v="0"/>
    <n v="0"/>
    <n v="3313121.3200000003"/>
    <m/>
    <n v="0"/>
    <n v="0"/>
    <n v="3313121.3200000003"/>
    <m/>
    <n v="332.20600000000002"/>
    <n v="-1486878.68"/>
    <n v="3313121.3200000003"/>
    <n v="-1486878.68"/>
    <n v="-1486878.68"/>
  </r>
  <r>
    <n v="332.20699999999999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3"/>
    <s v="A-02-01-01-004-003"/>
    <s v="*MAQUINARIA PARA USO GENERAL"/>
    <s v="A-02-01-01-004-003-09"/>
    <s v="*OTRAS MÁQUINAS PARA USOS GENERALES Y SUS PARTES Y PIEZAS"/>
    <x v="2"/>
    <x v="6"/>
    <s v="Grupo de Gestion Administrativa"/>
    <s v="Adquisición de elementos requeridos para el funcionamiento - Compra de Extinto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32.20699999999999"/>
    <n v="0"/>
    <n v="0"/>
    <n v="0"/>
    <n v="0"/>
  </r>
  <r>
    <n v="332.20800000000003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5"/>
    <s v="02-02-01-003-005"/>
    <s v="*OTROS PRODUCTOS QUÍMICOS; FIBRAS ARTIFICIALES (O FIBRAS INDUSTRIALES HECHAS POR EL HOMBRE)"/>
    <s v="A-02-02-01-003-005-04"/>
    <s v="PRODUCTOS QUÍMICOS N.C.P."/>
    <x v="2"/>
    <x v="6"/>
    <s v="Grupo de Gestion Administrativa"/>
    <s v="Adquisición de elementos requeridos para el funcionamiento - Recarga de Extintores"/>
    <n v="6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0000"/>
    <m/>
    <m/>
    <n v="0"/>
    <n v="6400000"/>
    <m/>
    <n v="332.20800000000003"/>
    <n v="0"/>
    <n v="6400000"/>
    <n v="0"/>
    <n v="0"/>
  </r>
  <r>
    <n v="332.209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s v="A-02-02-01-003-006"/>
    <s v="*PRODUCTOS DE CAUCHO Y PLÁSTICO"/>
    <s v="A-02-02-01-003-006-03"/>
    <s v="*SEMIMANUFACTURAS DE PLÁSTICO"/>
    <x v="2"/>
    <x v="6"/>
    <s v="Grupo de Gestion Administrativa"/>
    <s v="Adquisición de elementos requeridos para el funcionamiento - Peliculas Solares"/>
    <n v="10500000"/>
    <n v="0"/>
    <n v="0"/>
    <n v="0"/>
    <n v="0"/>
    <n v="0"/>
    <n v="0"/>
    <n v="0"/>
    <n v="0"/>
    <n v="0"/>
    <n v="0"/>
    <n v="0"/>
    <n v="0"/>
    <n v="0"/>
    <n v="0"/>
    <n v="0"/>
    <n v="0"/>
    <n v="-1300000"/>
    <n v="0"/>
    <n v="0"/>
    <n v="-2965531.32"/>
    <n v="0"/>
    <n v="0"/>
    <n v="0"/>
    <n v="0"/>
    <n v="0"/>
    <n v="6234468.6799999997"/>
    <m/>
    <n v="0"/>
    <n v="0"/>
    <n v="6234468.6799999997"/>
    <m/>
    <n v="332.209"/>
    <n v="-4265531.32"/>
    <n v="6234468.6799999997"/>
    <n v="-4265531.32"/>
    <n v="-4265531.32"/>
  </r>
  <r>
    <n v="332.21100000000001"/>
    <s v="F"/>
    <s v="REINT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2"/>
    <s v="A-02-02-02-007-002"/>
    <s v="*SERVICIOS INMOBILIARIOS "/>
    <s v="A-02-02-02-007-002-01-1"/>
    <s v="*SERVICIOS DE ALQUILER O ARRENDAMIENTO CON O SIN OPCIÓN DE COMPRA RELATIVOS A BIENES INMUEBLES PROPIOS O ARRENDADOS"/>
    <x v="2"/>
    <x v="6"/>
    <s v="Grupo de Gestion Administrativa"/>
    <s v="Contratos de arrendamiento Sede Central"/>
    <n v="26776767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4942.68"/>
    <n v="0"/>
    <n v="0"/>
    <n v="0"/>
    <n v="0"/>
    <n v="0"/>
    <n v="2677441835.3200002"/>
    <m/>
    <n v="-3032831.0799999996"/>
    <n v="0"/>
    <n v="2677441835.3200002"/>
    <m/>
    <n v="332.21100000000001"/>
    <n v="-234942.68"/>
    <n v="2677441835.3200002"/>
    <n v="-3267773.76"/>
    <n v="-234942.67999982834"/>
  </r>
  <r>
    <n v="332.312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7-002"/>
    <s v="*SERVICIOS INMOBILIARIOS RELATIVOS A BIENES RAÍCES PROPIOS O ARRENDADOS"/>
    <s v="A-02-02-02-007-002-01-1"/>
    <s v="*SERVICIOS DE ALQUILER O ARRENDAMIENTO CON O SIN OPCIÓN DE COMPRA RELATIVOS A BIENES INMUEBLES PROPIOS O ARRENDADOS"/>
    <x v="2"/>
    <x v="6"/>
    <s v="Grupo de Gestion Administrativa"/>
    <s v="Contratos de arrendamiento inmuebles para Grupos Territoriales"/>
    <n v="893320367"/>
    <n v="0"/>
    <n v="0"/>
    <n v="0"/>
    <n v="0"/>
    <n v="0"/>
    <n v="23558833"/>
    <n v="0"/>
    <n v="0"/>
    <n v="18649911"/>
    <n v="0"/>
    <n v="0"/>
    <n v="0"/>
    <n v="0"/>
    <n v="-87157"/>
    <n v="0"/>
    <n v="0"/>
    <n v="-2964646.81"/>
    <n v="0"/>
    <n v="0"/>
    <n v="-4045631.09"/>
    <n v="0"/>
    <n v="0"/>
    <n v="0"/>
    <n v="0"/>
    <n v="0"/>
    <n v="928431676.10000002"/>
    <m/>
    <n v="-149403.54999999999"/>
    <n v="0"/>
    <n v="928431676.10000002"/>
    <m/>
    <n v="332.31200000000001"/>
    <n v="35111309.099999994"/>
    <n v="928431676.10000002"/>
    <n v="34961905.549999997"/>
    <n v="35111309.100000024"/>
  </r>
  <r>
    <n v="332.312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6"/>
    <s v="Grupo de Gestion Administrativa"/>
    <s v="Adquisición elementos de Ferreteria"/>
    <n v="0"/>
    <n v="0"/>
    <n v="0"/>
    <n v="0"/>
    <n v="0"/>
    <n v="0"/>
    <n v="115976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976531"/>
    <m/>
    <m/>
    <n v="0"/>
    <n v="115976531"/>
    <m/>
    <n v="332.31299999999999"/>
    <n v="115976531"/>
    <n v="115976531"/>
    <n v="115976531"/>
    <n v="115976531"/>
  </r>
  <r>
    <n v="332.214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s v="A-02-02-02-008-005"/>
    <s v="*SERVICIOS DE SOPORTE"/>
    <s v="A-02-02-02-008-05-03"/>
    <s v="*SERVICIOS DE LIMPIEZA"/>
    <x v="2"/>
    <x v="6"/>
    <s v="Grupo de Gestion Administrativa"/>
    <s v="Aseo Cafetería y Mantenimiento - Aseo"/>
    <n v="335368374"/>
    <n v="0"/>
    <n v="0"/>
    <n v="0"/>
    <n v="0"/>
    <n v="0"/>
    <n v="0"/>
    <n v="0"/>
    <n v="0"/>
    <n v="0"/>
    <n v="-7400000"/>
    <n v="0"/>
    <n v="-2368010"/>
    <n v="0"/>
    <n v="0"/>
    <n v="0"/>
    <n v="0"/>
    <n v="-12000000"/>
    <n v="0"/>
    <n v="0"/>
    <n v="0"/>
    <n v="0"/>
    <n v="0"/>
    <n v="0"/>
    <n v="0"/>
    <n v="0"/>
    <n v="313600364"/>
    <m/>
    <m/>
    <n v="0"/>
    <n v="313600364"/>
    <m/>
    <n v="332.214"/>
    <n v="-21768010"/>
    <n v="313600364"/>
    <n v="-21768010"/>
    <n v="-21768010"/>
  </r>
  <r>
    <n v="332.21499999999997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3"/>
    <s v="A-02-02-02-006-003"/>
    <s v="*ALOJAMIENTO; SERVICIOS DE SUMINISTROS DE COMIDAS Y BEBIDAS"/>
    <s v="A-02-02-02-006-003-03"/>
    <s v="*SERVICIOS DE SUMINISTRO DE COMIDAS"/>
    <x v="2"/>
    <x v="6"/>
    <s v="Grupo de Gestion Administrativa"/>
    <s v="Aseo Cafetería y Mantenimiento - Cafeteria"/>
    <n v="107167863"/>
    <n v="0"/>
    <n v="0"/>
    <n v="0"/>
    <n v="0"/>
    <n v="0"/>
    <n v="0"/>
    <n v="0"/>
    <n v="0"/>
    <n v="0"/>
    <n v="0"/>
    <n v="0"/>
    <n v="-3121394"/>
    <n v="0"/>
    <n v="0"/>
    <n v="-75000000"/>
    <n v="0"/>
    <n v="0"/>
    <n v="0"/>
    <n v="0"/>
    <n v="0"/>
    <n v="0"/>
    <n v="0"/>
    <n v="0"/>
    <n v="0"/>
    <n v="0"/>
    <n v="29046469"/>
    <m/>
    <m/>
    <n v="0"/>
    <n v="29046469"/>
    <m/>
    <n v="332.21499999999997"/>
    <n v="-78121394"/>
    <n v="29046469"/>
    <n v="-78121394"/>
    <n v="-78121394"/>
  </r>
  <r>
    <n v="332.31599999999997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_x000a_A-02-02-02-008-007_x000a_A-02-02-02-006-003"/>
    <s v="*SERVICIOS DE SOPORTE_x000a_*SERVICIOS DE MANTENIMIENTO, REPARACION E INSTALACION (EXCEPTO SERV DE CONSTRUCCION)_x000a_*ALOJAMIENTO; SERVICIOS DE SUMINISTROS DE COMIDAS Y BEBIDAS"/>
    <s v="A-02-02-02-008-005-03_x000a_A-02-02-02-008-007-03_x000a_A-02-02-02-006-003-03"/>
    <s v="*SERVICIOS DE LIMPIEZA_x000a_*SERVICIOS DE MANTENIMIENTO, REPARACION E INSTALACION (EXCEPTO SERV DE CONSTRUCCION)_x000a_*SERVICIOS DE SUMINISTRO DE COMIDAS"/>
    <x v="2"/>
    <x v="6"/>
    <s v="Grupo de Gestion Administrativa"/>
    <s v="Aseo Cafetería y Mantenimiento"/>
    <n v="1680716590"/>
    <n v="0"/>
    <n v="0"/>
    <n v="0"/>
    <n v="0"/>
    <n v="0"/>
    <n v="50421498"/>
    <n v="0"/>
    <n v="0"/>
    <n v="0"/>
    <n v="0"/>
    <n v="0"/>
    <n v="0"/>
    <n v="0"/>
    <n v="-42140452"/>
    <n v="0"/>
    <n v="0"/>
    <n v="-5417612"/>
    <n v="0"/>
    <n v="0"/>
    <n v="0"/>
    <n v="0"/>
    <n v="0"/>
    <n v="0"/>
    <n v="0"/>
    <n v="0"/>
    <n v="1683580024"/>
    <m/>
    <n v="0"/>
    <n v="0"/>
    <n v="1683580024"/>
    <m/>
    <n v="332.31599999999997"/>
    <n v="2863434"/>
    <n v="1683580024"/>
    <n v="2863434"/>
    <n v="2863434"/>
  </r>
  <r>
    <n v="332.21699999999998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7"/>
    <s v="A-02-02-02-008-007"/>
    <s v="*SERVICIOS DE MANTENIMIENTO, REPARACION E INSTALACION (EXCEPTO SERV DE CONSTRUCCION)"/>
    <s v="A-02-02-02-008-007-03"/>
    <s v="*SERVICIOS DE INSTALACION (DISTINTOS DE LOS SERVICIOS DE CONST)"/>
    <x v="2"/>
    <x v="6"/>
    <s v="Grupo de Gestion Administrativa"/>
    <s v="Aseo Cafetería y Mantenimiento - Mantenimiento"/>
    <n v="20281320"/>
    <n v="0"/>
    <n v="0"/>
    <n v="0"/>
    <n v="0"/>
    <n v="0"/>
    <n v="0"/>
    <n v="0"/>
    <n v="0"/>
    <n v="0"/>
    <n v="0"/>
    <n v="0"/>
    <n v="-590718"/>
    <n v="0"/>
    <n v="0"/>
    <n v="0"/>
    <n v="0"/>
    <n v="12000000"/>
    <n v="0"/>
    <n v="0"/>
    <n v="0"/>
    <n v="0"/>
    <n v="0"/>
    <n v="0"/>
    <n v="0"/>
    <n v="0"/>
    <n v="31690602"/>
    <m/>
    <m/>
    <n v="0"/>
    <n v="31690602"/>
    <m/>
    <n v="332.21699999999998"/>
    <n v="11409282"/>
    <n v="31690602"/>
    <n v="11409282"/>
    <n v="11409282"/>
  </r>
  <r>
    <n v="332.21800000000002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s v="Provisional -* corresponde a los recursos para reembolsar"/>
    <m/>
    <m/>
    <m/>
    <x v="2"/>
    <x v="6"/>
    <s v="Grupo de Gestion Administrativa"/>
    <s v="Caja Menor"/>
    <n v="49191023"/>
    <n v="0"/>
    <n v="0"/>
    <n v="0"/>
    <n v="-26187398"/>
    <n v="0"/>
    <n v="0"/>
    <n v="0"/>
    <n v="0"/>
    <n v="0"/>
    <n v="-617797"/>
    <n v="0"/>
    <n v="-3099912"/>
    <n v="-500000"/>
    <n v="-386255"/>
    <n v="-257991"/>
    <n v="0"/>
    <n v="-565530"/>
    <n v="-318000"/>
    <n v="0"/>
    <n v="0"/>
    <n v="0"/>
    <n v="0"/>
    <n v="0"/>
    <n v="0"/>
    <n v="0"/>
    <n v="17258140"/>
    <m/>
    <m/>
    <n v="0"/>
    <n v="17258140"/>
    <m/>
    <n v="332.21800000000002"/>
    <n v="-31932883"/>
    <n v="17258140"/>
    <n v="-31932883"/>
    <n v="-31932883"/>
  </r>
  <r>
    <n v="332.21899999999999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x v="6"/>
    <s v="Grupo de Gestion Administrativa"/>
    <s v="Caja Menor - Combustible / Aceite"/>
    <n v="0"/>
    <n v="0"/>
    <n v="0"/>
    <n v="0"/>
    <n v="15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000"/>
    <m/>
    <m/>
    <n v="0"/>
    <n v="1575000"/>
    <m/>
    <n v="332.21899999999999"/>
    <n v="1575000"/>
    <n v="1575000"/>
    <n v="1575000"/>
    <n v="1575000"/>
  </r>
  <r>
    <n v="332.221"/>
    <s v="F"/>
    <s v="REINT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7"/>
    <s v="A-02-02-01-002-007_x000a_"/>
    <s v="*ARTÍCULOS TEXTILES (EXCEPTO PRENDAS DE VESTIR)_x000a_"/>
    <s v="A-02-02-01-002-007_x000a_"/>
    <s v="*ARTÍCULOS TEXTILES (EXCEPTO PRENDAS DE VESTIR)_x000a_"/>
    <x v="2"/>
    <x v="6"/>
    <s v="Grupo de Gestion Administrativa"/>
    <s v="Caja Menor - Elementos de Protección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m/>
    <m/>
    <n v="0"/>
    <n v="3000000"/>
    <m/>
    <n v="332.221"/>
    <n v="3000000"/>
    <n v="3000000"/>
    <n v="3000000"/>
    <n v="3000000"/>
  </r>
  <r>
    <n v="332.22199999999998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s v="A-02-02-01-003-006"/>
    <s v="*PRODUCTOS DE CAUCHO Y PLÁSTICO"/>
    <s v="A-02-02-01-003-006"/>
    <s v="*PRODUCTOS DE CAUCHO Y PLÁSTICO"/>
    <x v="2"/>
    <x v="6"/>
    <s v="Grupo de Gestion Administrativa"/>
    <s v="Caja Menor - Diversos"/>
    <n v="0"/>
    <n v="0"/>
    <n v="0"/>
    <n v="0"/>
    <n v="27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5000"/>
    <m/>
    <m/>
    <n v="0"/>
    <n v="2725000"/>
    <m/>
    <n v="332.22199999999998"/>
    <n v="2725000"/>
    <n v="2725000"/>
    <n v="2725000"/>
    <n v="2725000"/>
  </r>
  <r>
    <n v="332.22300000000001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s v="A-02-02-02-009-004"/>
    <s v="*SERVICIOS DE ALCANTARILLADO, RECOLECCIÓN, TRATAMIENTO Y DISPOSICIÓN DE DESECHOS Y OTROS SERVICIOS DE SANEAMIENTO AMBIENTAL"/>
    <s v="A-02-02-02-009-004-01"/>
    <s v="*SERVICIOS DE ALCANTARILLADO, SERVICIOS DE LIMPIEZA, TRATAMIENTO DE AGUAS RESIDUALES Y TANQUES SÉPTICOS"/>
    <x v="2"/>
    <x v="6"/>
    <s v="Grupo de Gestion Administrativa"/>
    <s v="Caja Menor - Acueducto"/>
    <n v="0"/>
    <n v="0"/>
    <n v="0"/>
    <n v="0"/>
    <n v="1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00"/>
    <m/>
    <m/>
    <n v="0"/>
    <n v="1100000"/>
    <m/>
    <n v="332.22300000000001"/>
    <n v="1100000"/>
    <n v="1100000"/>
    <n v="1100000"/>
    <n v="1100000"/>
  </r>
  <r>
    <n v="332.22399999999999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s v="A-02-02-02-006-009"/>
    <s v="*SERVICIOS DE DISTRIBUCIÓN DE ELECTRICIDAD, GAS Y AGUA (POR CUENTA PROPIA)"/>
    <s v="A-02-02-02-006-009-01"/>
    <s v="*SERVICIOS DE DISTRIBUCIÓN DE ELECTRICIDAD, Y SERVICIOS DE DISTRIBUCIÓN DE GAS (POR CUENTA PROPIA)"/>
    <x v="2"/>
    <x v="6"/>
    <s v="Grupo de Gestion Administrativa"/>
    <s v="Caja Menor - Energia"/>
    <n v="0"/>
    <n v="0"/>
    <n v="0"/>
    <n v="0"/>
    <n v="5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00"/>
    <m/>
    <m/>
    <n v="0"/>
    <n v="525000"/>
    <m/>
    <n v="332.22399999999999"/>
    <n v="525000"/>
    <n v="525000"/>
    <n v="525000"/>
    <n v="525000"/>
  </r>
  <r>
    <n v="332.22500000000002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s v="A-02-02-02-006-009"/>
    <s v="*SERVICIOS DE DISTRIBUCIÓN DE ELECTRICIDAD, GAS Y AGUA (POR CUENTA PROPIA)"/>
    <s v="A-02-02-02-006-009-01"/>
    <s v="*SERVICIOS DE DISTRIBUCIÓN DE ELECTRICIDAD, Y SERVICIOS DE DISTRIBUCIÓN DE GAS (POR CUENTA PROPIA)"/>
    <x v="2"/>
    <x v="6"/>
    <s v="Grupo de Gestion Administrativa"/>
    <s v="Caja Menor - Gas"/>
    <n v="0"/>
    <n v="0"/>
    <n v="0"/>
    <n v="0"/>
    <n v="5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00"/>
    <m/>
    <m/>
    <n v="0"/>
    <n v="525000"/>
    <m/>
    <n v="332.22500000000002"/>
    <n v="525000"/>
    <n v="525000"/>
    <n v="525000"/>
    <n v="525000"/>
  </r>
  <r>
    <n v="332.226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s v="A-02-02-02-008-004"/>
    <s v="*SERVICIOS DE TELECOMUNICACIONES, TRANSMISIÓN Y SUMINISTRO DE INFORMACIÓN"/>
    <s v="A-02-02-02-008-004-01"/>
    <s v="*SERVICIOS DE TELEFONÍA Y OTRAS TELECOMUNICACIONES"/>
    <x v="2"/>
    <x v="6"/>
    <s v="Grupo de Gestion Administrativa"/>
    <s v="Caja Menor - Telefono, Fax y otros"/>
    <n v="0"/>
    <n v="0"/>
    <n v="0"/>
    <n v="0"/>
    <n v="5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000"/>
    <m/>
    <m/>
    <n v="0"/>
    <n v="525000"/>
    <m/>
    <n v="332.226"/>
    <n v="525000"/>
    <n v="525000"/>
    <n v="525000"/>
    <n v="525000"/>
  </r>
  <r>
    <n v="332.22699999999998"/>
    <s v="F"/>
    <s v="REINT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s v="A-02-02-02-010"/>
    <s v="*VIÁTICOS DE LOS FUNCIONARIOS EN COMISIÓN"/>
    <m/>
    <m/>
    <x v="2"/>
    <x v="6"/>
    <s v="Grupo de Gestion Administrativa"/>
    <s v="Caja Menor - Viaticos"/>
    <n v="0"/>
    <n v="0"/>
    <n v="0"/>
    <n v="0"/>
    <n v="2604854"/>
    <n v="0"/>
    <n v="0"/>
    <n v="0"/>
    <n v="0"/>
    <n v="0"/>
    <n v="74197"/>
    <n v="0"/>
    <n v="2151713"/>
    <n v="0"/>
    <n v="148394"/>
    <n v="222591"/>
    <n v="0"/>
    <n v="380670"/>
    <n v="0"/>
    <n v="0"/>
    <n v="0"/>
    <n v="0"/>
    <n v="0"/>
    <n v="0"/>
    <n v="0"/>
    <n v="0"/>
    <n v="5582419"/>
    <m/>
    <m/>
    <n v="0"/>
    <n v="5582419"/>
    <m/>
    <n v="332.22699999999998"/>
    <n v="5582419"/>
    <n v="5582419"/>
    <n v="5582419"/>
    <n v="5582419"/>
  </r>
  <r>
    <n v="332.22800000000001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2"/>
    <s v="A-02-02-02-008-002"/>
    <s v="*SERVICIOS JURIDICOS Y CONTABLES"/>
    <s v="A-02-02-02-008-002-1"/>
    <s v="*SERVICIOS JURIDICOS"/>
    <x v="2"/>
    <x v="6"/>
    <s v="Grupo de Gestion Administrativa"/>
    <s v="Caja Menor - Gastos Judiciales"/>
    <n v="0"/>
    <n v="0"/>
    <n v="0"/>
    <n v="0"/>
    <n v="1590750"/>
    <n v="0"/>
    <n v="0"/>
    <n v="0"/>
    <n v="0"/>
    <n v="0"/>
    <n v="500000"/>
    <n v="0"/>
    <n v="0"/>
    <n v="500000"/>
    <n v="0"/>
    <n v="0"/>
    <n v="0"/>
    <n v="0"/>
    <n v="318000"/>
    <n v="0"/>
    <n v="0"/>
    <n v="0"/>
    <n v="0"/>
    <n v="0"/>
    <n v="0"/>
    <n v="0"/>
    <n v="2908750"/>
    <m/>
    <m/>
    <n v="0"/>
    <n v="2908750"/>
    <m/>
    <n v="332.22800000000001"/>
    <n v="2908750"/>
    <n v="2908750"/>
    <n v="2908750"/>
    <n v="2908750"/>
  </r>
  <r>
    <n v="332.22899999999998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3"/>
    <s v="A-02-02-02-009-003"/>
    <s v="*SERVICIOS PARA EL CUIDADO DE LA SALUD HUMANA Y SERVICIOS SOCIALES"/>
    <s v="A-02-02-02-009-003-01"/>
    <s v="*SERVICIOS DE SALUD HUMANA"/>
    <x v="2"/>
    <x v="6"/>
    <s v="Grupo de Gestion Administrativa"/>
    <s v="Caja Menor - Exámenes médicos"/>
    <n v="0"/>
    <n v="0"/>
    <n v="0"/>
    <n v="0"/>
    <n v="22619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1940"/>
    <m/>
    <m/>
    <n v="0"/>
    <n v="2261940"/>
    <m/>
    <n v="332.22899999999998"/>
    <n v="2261940"/>
    <n v="2261940"/>
    <n v="2261940"/>
    <n v="2261940"/>
  </r>
  <r>
    <n v="332.23099999999999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6"/>
    <s v="A-02-02-01-004-006"/>
    <s v="*MAQUINARIA Y APARATOS ELÉCTRICOS"/>
    <m/>
    <m/>
    <x v="2"/>
    <x v="6"/>
    <s v="Grupo de Gestion Administrativa"/>
    <s v="Caja Menor - Productos Metalicos"/>
    <n v="0"/>
    <n v="0"/>
    <n v="0"/>
    <n v="0"/>
    <n v="15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000"/>
    <m/>
    <m/>
    <n v="0"/>
    <n v="1575000"/>
    <m/>
    <n v="332.23099999999999"/>
    <n v="1575000"/>
    <n v="1575000"/>
    <n v="1575000"/>
    <n v="1575000"/>
  </r>
  <r>
    <n v="332.23200000000003"/>
    <s v="F"/>
    <s v="REINT"/>
    <s v="G"/>
    <s v="2. ADQUISICION DE BIENES Y SERVICIOS"/>
    <s v="A-02-02"/>
    <s v="ADQUISICIONES DIFERENTES DE ACTIVOS"/>
    <s v="A-02-02-02"/>
    <s v="ADQUISICIÓN DE SERVICIOS"/>
    <s v="A-02-02-02-005"/>
    <s v="SERVICIOS DE LA CONSTRUCCIÓN"/>
    <s v="A-02-02-02-005-004"/>
    <s v="A-02-02-02-005-004"/>
    <s v="*SERVICIOS DE CONSTRUCCIÓN"/>
    <m/>
    <m/>
    <x v="2"/>
    <x v="6"/>
    <s v="Grupo de Gestion Administrativa"/>
    <s v="Caja Menor - Servicios de construcción"/>
    <n v="0"/>
    <n v="0"/>
    <n v="0"/>
    <n v="0"/>
    <n v="15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000"/>
    <m/>
    <m/>
    <n v="0"/>
    <n v="1575000"/>
    <m/>
    <n v="332.23200000000003"/>
    <n v="1575000"/>
    <n v="1575000"/>
    <n v="1575000"/>
    <n v="1575000"/>
  </r>
  <r>
    <n v="332.233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5"/>
    <s v="02-02-01-003-005"/>
    <s v="*OTROS PRODUCTOS QUÍMICOS; FIBRAS ARTIFICIALES (O FIBRAS INDUSTRIALES HECHAS POR EL HOMBRE)"/>
    <s v="02-02-01-003-005-02 "/>
    <s v="*PRODUCTOS FARMACÉUTICOS"/>
    <x v="2"/>
    <x v="6"/>
    <s v="Grupo de Gestion Administrativa"/>
    <s v="Caja Menor - Productos de Protección"/>
    <n v="0"/>
    <n v="0"/>
    <n v="0"/>
    <n v="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"/>
    <m/>
    <m/>
    <n v="0"/>
    <n v="4000000"/>
    <m/>
    <n v="332.233"/>
    <n v="4000000"/>
    <n v="4000000"/>
    <n v="4000000"/>
    <n v="4000000"/>
  </r>
  <r>
    <n v="332.23399999999998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s v="A-02-02-02-006-004"/>
    <s v="*SERVICIOS DE TRANSPORTE DE PASAJEROS"/>
    <s v="A-02-02-02-006-004"/>
    <s v="*SERVICIOS DE TRANSPORTE DE PASAJEROS"/>
    <x v="2"/>
    <x v="6"/>
    <s v="Grupo de Gestion Administrativa"/>
    <s v="Caja Menor - Transporte"/>
    <n v="0"/>
    <n v="0"/>
    <n v="0"/>
    <n v="0"/>
    <n v="2604854"/>
    <n v="0"/>
    <n v="0"/>
    <n v="0"/>
    <n v="0"/>
    <n v="0"/>
    <n v="43600"/>
    <n v="0"/>
    <n v="948199"/>
    <n v="0"/>
    <n v="237861"/>
    <n v="35400"/>
    <n v="0"/>
    <n v="184860"/>
    <n v="0"/>
    <n v="0"/>
    <n v="0"/>
    <n v="0"/>
    <n v="0"/>
    <n v="0"/>
    <n v="0"/>
    <n v="0"/>
    <n v="4054774"/>
    <m/>
    <m/>
    <n v="0"/>
    <n v="4054774"/>
    <m/>
    <n v="332.23399999999998"/>
    <n v="4054774"/>
    <n v="4054774"/>
    <n v="4054774"/>
    <n v="4054774"/>
  </r>
  <r>
    <n v="332.33499999999998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7"/>
    <s v="*SERVICIOS DE MANTENIMIENTO, REPARACIÓN E INSTALACIÓN (EXCEPTO SERVICIOS DE CONSTRUCCIÓN)"/>
    <s v="A-02-02-02-008-007-01- 5"/>
    <s v="*SERVICIOS DE MANTENIMIENTO Y REPARACIÓN DE OTRA MAQUINARIA Y OTRO EQUIPO"/>
    <x v="2"/>
    <x v="6"/>
    <s v="Grupo de Gestion Administrativa"/>
    <s v="Contratación para Mantenimiento Aires Acondicionados"/>
    <n v="0"/>
    <n v="0"/>
    <n v="0"/>
    <n v="0"/>
    <n v="0"/>
    <n v="0"/>
    <n v="1249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50000"/>
    <m/>
    <m/>
    <n v="0"/>
    <n v="124950000"/>
    <m/>
    <n v="332.33499999999998"/>
    <n v="124950000"/>
    <n v="124950000"/>
    <n v="124950000"/>
    <n v="124950000"/>
  </r>
  <r>
    <n v="332.23599999999999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7"/>
    <s v="A-02-02-02-008-007"/>
    <s v="*SERVICIOS DE MANTENIMIENTO, REPARACIÓN E INSTALACIÓN (EXCEPTO SERVICIOS DE CONSTRUCCIÓN)"/>
    <s v="A-02-02-02-008-007-01- 5"/>
    <s v="*SERVICIOS DE MANTENIMIENTO Y REPARACIÓN DE OTRA MAQUINARIA Y OTRO EQUIPO"/>
    <x v="2"/>
    <x v="6"/>
    <s v="Grupo de Gestion Administrativa"/>
    <s v="Contratación para Mantenimiento Aires Acondicionados"/>
    <n v="5500000"/>
    <n v="0"/>
    <n v="0"/>
    <n v="0"/>
    <n v="0"/>
    <n v="0"/>
    <n v="0"/>
    <n v="0"/>
    <n v="0"/>
    <n v="0"/>
    <n v="0"/>
    <n v="0"/>
    <n v="0"/>
    <n v="0"/>
    <n v="0"/>
    <n v="0"/>
    <n v="0"/>
    <n v="1300000"/>
    <n v="0"/>
    <n v="0"/>
    <n v="0"/>
    <n v="0"/>
    <n v="0"/>
    <n v="0"/>
    <n v="0"/>
    <n v="0"/>
    <n v="6800000"/>
    <m/>
    <m/>
    <n v="0"/>
    <n v="6800000"/>
    <m/>
    <n v="332.23599999999999"/>
    <n v="1300000"/>
    <n v="6800000"/>
    <n v="1300000"/>
    <n v="1300000"/>
  </r>
  <r>
    <n v="332.336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7_x000a_A-02-01-01-004-003_x000a_A-02-01-01-004-004"/>
    <s v="*SERVICIOS DE MANTENIMIENTO, REPARACIÓN E INSTALACIÓN (EXCEPTO SERVICIOS DE CONSTRUCCIÓN)_x000a_*MAQUINARIA PARA USO GENERAL_x000a_*MAQUINARIA PARA USOS ESPECIALES "/>
    <s v="A-02-02-02-008-007-01- 5_x000a_A-02-01-01-004-003-09_x000a_A-02-01-01-004-004-08"/>
    <s v="*SERVICIOS DE TRANSPORTE DE CARGA POR VÍA TERRESTRE_x000a_*OTRAS MÁQUINAS PARA USOS GENERALES Y SUS PARTES Y PIEZAS_x000a_*APARATOS DE USO DOMÉSTICO Y SUS PARTES Y PIEZAS"/>
    <x v="2"/>
    <x v="6"/>
    <s v="Grupo de Gestion Administrativa"/>
    <s v="Compra y Mantenimiento Aires Acondicionados"/>
    <n v="0"/>
    <n v="0"/>
    <n v="0"/>
    <n v="0"/>
    <n v="0"/>
    <n v="0"/>
    <n v="7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00000"/>
    <m/>
    <m/>
    <n v="0"/>
    <n v="72000000"/>
    <m/>
    <n v="332.33699999999999"/>
    <n v="72000000"/>
    <n v="72000000"/>
    <n v="72000000"/>
    <n v="72000000"/>
  </r>
  <r>
    <n v="332.238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3"/>
    <s v="A-02-01-01-004-003_x000a_"/>
    <s v="*MAQUINARIA PARA USO GENERAL_x000a_"/>
    <s v="A-02-01-01-004-003-09_x000a_"/>
    <s v="*OTRAS MÁQUINAS PARA USOS GENERALES Y SUS PARTES Y PIEZAS_x000a_"/>
    <x v="2"/>
    <x v="6"/>
    <s v="Grupo de Gestion Administrativa"/>
    <s v="Compra e instalación de aires acondicionados y ventilado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32.238"/>
    <n v="0"/>
    <n v="0"/>
    <n v="0"/>
    <n v="0"/>
  </r>
  <r>
    <n v="332.23899999999998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x v="6"/>
    <s v="Grupo de Gestion Administrativa"/>
    <s v="Contratación para Suministro de Combustible"/>
    <n v="795907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90708"/>
    <m/>
    <m/>
    <n v="0"/>
    <n v="79590708"/>
    <m/>
    <n v="332.23899999999998"/>
    <n v="0"/>
    <n v="79590708"/>
    <n v="0"/>
    <n v="0"/>
  </r>
  <r>
    <n v="332.341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6-005"/>
    <s v="*SERVICIOS DE TRANSPORTE DE CARGA"/>
    <s v="A-02-02-02-006-005-01_x000a_A-02-02-02-007-001-03-5-9_x000a_A-02-02-02-007-001-03-5-3_x000a_A-02-02-02-007-001-03-5-5"/>
    <s v="*SERVICIOS DE TRANSPORTE DE CARGA POR VÍA TERRESTRE_x000a_*OTROS SERVICIOS DE SEGUROS DISTINTOS DE LOS SEGUROS DE VIDA N.C.P._x000a_*SERVICIOS DE SEGUROS PARA TRANSPORTE DE MERCANCÍAS (FLETES) _x000a_*SERVICIOS DE SEGUROS GENERALES DE RESPONSABILIDAD CIVIL "/>
    <x v="2"/>
    <x v="6"/>
    <s v="Grupo de Gestion Administrativa"/>
    <s v="Contratación Seguros de la Entidad"/>
    <n v="0"/>
    <n v="0"/>
    <n v="0"/>
    <n v="0"/>
    <n v="0"/>
    <n v="0"/>
    <n v="62974831"/>
    <n v="0"/>
    <n v="0"/>
    <n v="0"/>
    <n v="0"/>
    <n v="0"/>
    <n v="0"/>
    <n v="0"/>
    <n v="0"/>
    <n v="0"/>
    <n v="0"/>
    <n v="0"/>
    <n v="0"/>
    <n v="0"/>
    <n v="-22974831"/>
    <n v="0"/>
    <n v="0"/>
    <n v="0"/>
    <n v="0"/>
    <n v="0"/>
    <n v="40000000"/>
    <m/>
    <n v="0"/>
    <n v="0"/>
    <n v="40000000"/>
    <m/>
    <n v="332.34100000000001"/>
    <n v="40000000"/>
    <n v="40000000"/>
    <n v="40000000"/>
    <n v="40000000"/>
  </r>
  <r>
    <n v="332.24200000000002"/>
    <s v="F"/>
    <s v="REINT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1"/>
    <s v="A-02-02-02-007-001"/>
    <s v="*SERVICIOS FINANCIEROS Y SERVICIOS CONEXOS"/>
    <s v="A-02-02-02-007-001-03-5-9_x000a_A-02-02-02-007-001-03-5-3_x000a_A-02-02-02-007-001-03-5-5_x000a_A-02-02-02-007-001-03-5-10_x000a_A-02-02-02-007-001-03-5-4_x000a_A-02-02-02-007-001-03-5-1_x000a_A-02-02-02-007-001-03-5-7"/>
    <s v="*OTROS SERVICIOS DE SEGUROS DISTINTOS DE LOS SEGUROS DE VIDA N.C.P._x000a_*SERVICIOS DE SEGUROS PARA TRANSPORTE DE MERCANCÍAS (FLETES) _x000a_*SERVICIOS DE SEGUROS GENERALES DE RESPONSABILIDAD CIVIL _x000a_*SEGURO DE INFIDELIDAD Y RIESGOS FINANCIEROS_x000a_*SERVICIOS DE SEGUROS CONTRA INCENDIO, TERREMOTO O SUSTRACCIÓN_x000a_*SERVICIOS DE SEGUROS DE VEHÍCULOS AUTOMOTORES_x000a_*SERVICIOS DE SEGURO OBLIGATORIO DE ACCIDENTES DE TRÁNSITO (SOAT)"/>
    <x v="2"/>
    <x v="6"/>
    <s v="Grupo de Gestion Administrativa"/>
    <s v="Contratación Seguros de la Entidad"/>
    <n v="164717101"/>
    <n v="0"/>
    <n v="0"/>
    <n v="0"/>
    <n v="0"/>
    <n v="0"/>
    <n v="0"/>
    <n v="50308310"/>
    <n v="0"/>
    <n v="0"/>
    <n v="0"/>
    <n v="0"/>
    <n v="0"/>
    <n v="0"/>
    <n v="0"/>
    <n v="0"/>
    <n v="0"/>
    <n v="0"/>
    <n v="-76398897.319999993"/>
    <n v="0"/>
    <n v="0"/>
    <n v="0"/>
    <n v="0"/>
    <n v="0"/>
    <n v="0"/>
    <n v="0"/>
    <n v="138626513.68000001"/>
    <m/>
    <m/>
    <n v="0"/>
    <n v="138626513.68000001"/>
    <m/>
    <n v="332.24200000000002"/>
    <n v="-26090587.319999993"/>
    <n v="138626513.68000001"/>
    <n v="-26090587.319999993"/>
    <n v="-26090587.319999993"/>
  </r>
  <r>
    <n v="332.24299999999999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6"/>
    <s v="A-02-02-02-006-006"/>
    <s v="*SERVICIOS DE ALQUILER DE VEHÍCULOS DE TRANSPORTE CON OPERARIO"/>
    <s v="A-02-02-02-006-006"/>
    <s v="*SERVICIOS DE ALQUILER DE VEHÍCULOS DE TRANSPORTE CON OPERARIO"/>
    <x v="2"/>
    <x v="6"/>
    <s v="Grupo de Gestion Administrativa"/>
    <s v="Contratación Servicio de vehículo"/>
    <n v="302096724"/>
    <n v="0"/>
    <n v="0"/>
    <n v="0"/>
    <n v="0"/>
    <n v="0"/>
    <n v="0"/>
    <n v="0"/>
    <n v="0"/>
    <n v="0"/>
    <n v="0"/>
    <n v="0"/>
    <n v="0"/>
    <n v="0"/>
    <n v="0"/>
    <n v="-9124452"/>
    <n v="0"/>
    <n v="39000000"/>
    <n v="58419568"/>
    <n v="0"/>
    <n v="21000000"/>
    <n v="0"/>
    <n v="0"/>
    <n v="0"/>
    <n v="0"/>
    <n v="0"/>
    <n v="411391840"/>
    <m/>
    <n v="0"/>
    <n v="0"/>
    <n v="411391840"/>
    <m/>
    <n v="332.24299999999999"/>
    <n v="109295116"/>
    <n v="411391840"/>
    <n v="109295116"/>
    <n v="109295116"/>
  </r>
  <r>
    <n v="332.24400000000003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3"/>
    <s v="A-02-02-02-006-003"/>
    <s v="*ALOJAMIENTO; SERVICIOS DE SUMINISTROS DE COMIDAS Y BEBIDAS"/>
    <s v="A-02-02-02-006-003-01_x000a_A-02-02-02-006-003-04"/>
    <s v="*SERVICIOS DE ALOJAMIENTO PARA ESTANCIAS CORTAS_x000a_*SERVICIOS DE SUMINISTRO DE BEBIDAS PARA SU CONSUMO DENTRO DEL ESTABLECIMIENTO"/>
    <x v="2"/>
    <x v="6"/>
    <s v="Grupo de Gestion Administrativa"/>
    <s v="Contratación Servicio de vehículo"/>
    <n v="17875548"/>
    <n v="0"/>
    <n v="0"/>
    <n v="0"/>
    <n v="0"/>
    <n v="0"/>
    <n v="0"/>
    <n v="0"/>
    <n v="0"/>
    <n v="0"/>
    <n v="0"/>
    <n v="0"/>
    <n v="0"/>
    <n v="0"/>
    <n v="0"/>
    <n v="9124452"/>
    <n v="0"/>
    <n v="9867694"/>
    <n v="9000000"/>
    <n v="0"/>
    <n v="-10000000"/>
    <n v="0"/>
    <n v="0"/>
    <n v="0"/>
    <n v="0"/>
    <n v="0"/>
    <n v="35867694"/>
    <m/>
    <n v="0"/>
    <n v="0"/>
    <n v="35867694"/>
    <m/>
    <n v="332.24400000000003"/>
    <n v="17992146"/>
    <n v="35867694"/>
    <n v="17992146"/>
    <n v="17992146"/>
  </r>
  <r>
    <n v="332.245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7"/>
    <s v="A-02-02-02-006-007"/>
    <s v="*SERVICIOS DE APOYO AL TRANSPORTE"/>
    <s v="A-02-02-02-006-007-04"/>
    <s v="*SERVICIOS DE APOYO AL TRANSPORTE POR CARRETERA"/>
    <x v="2"/>
    <x v="6"/>
    <s v="Grupo de Gestion Administrativa"/>
    <s v="Contratación Servicio de vehículo"/>
    <n v="8937768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-1000000"/>
    <n v="0"/>
    <n v="0"/>
    <n v="0"/>
    <n v="0"/>
    <n v="0"/>
    <n v="9937768"/>
    <m/>
    <n v="0"/>
    <n v="0"/>
    <n v="9937768"/>
    <m/>
    <n v="332.245"/>
    <n v="1000000"/>
    <n v="9937768"/>
    <n v="1000000"/>
    <n v="1000000"/>
  </r>
  <r>
    <n v="332.24599999999998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x v="6"/>
    <s v="Grupo de Gestion Administrativa"/>
    <s v="Contratación Servicio de vehículo"/>
    <n v="28600872"/>
    <n v="0"/>
    <n v="0"/>
    <n v="0"/>
    <n v="0"/>
    <n v="0"/>
    <n v="0"/>
    <n v="0"/>
    <n v="0"/>
    <n v="0"/>
    <n v="0"/>
    <n v="0"/>
    <n v="0"/>
    <n v="0"/>
    <n v="0"/>
    <n v="0"/>
    <n v="0"/>
    <n v="1522153"/>
    <n v="5000000"/>
    <n v="0"/>
    <n v="-10000000"/>
    <n v="0"/>
    <n v="0"/>
    <n v="0"/>
    <n v="0"/>
    <n v="0"/>
    <n v="25123025"/>
    <m/>
    <n v="0"/>
    <n v="0"/>
    <n v="25123025"/>
    <m/>
    <n v="332.24599999999998"/>
    <n v="-3477847"/>
    <n v="25123025"/>
    <n v="-3477847"/>
    <n v="-3477847"/>
  </r>
  <r>
    <n v="332.24700000000001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7"/>
    <m/>
    <m/>
    <m/>
    <m/>
    <x v="2"/>
    <x v="6"/>
    <s v="Grupo de Gestion Administrativa"/>
    <s v="Equipos de comunic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32.24700000000001"/>
    <n v="0"/>
    <n v="0"/>
    <n v="0"/>
    <n v="0"/>
  </r>
  <r>
    <n v="332.24799999999999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7"/>
    <s v="A-02-02-02-008-007"/>
    <s v="*SERVICIOS DE MANTENIMIENTO, REPARACIÓN E INSTALACIÓN (EXCEPTO SERVICIOS DE CONSTRUCCIÓN)"/>
    <s v="A-02-02-02-008-007-01-4"/>
    <s v="*SERVICIOS DE MANTENIMIENTO Y REPARACIÓN DE MAQUINARIA Y EQUIPO DE TRANSPORTE"/>
    <x v="2"/>
    <x v="6"/>
    <s v="Grupo de Gestion Administrativa"/>
    <s v="Mantenimiento Parque Automotor - Mantenimiento"/>
    <n v="87069168"/>
    <n v="0"/>
    <n v="0"/>
    <n v="0"/>
    <n v="0"/>
    <n v="0"/>
    <n v="0"/>
    <n v="0"/>
    <n v="0"/>
    <n v="0"/>
    <n v="-35000000"/>
    <n v="0"/>
    <n v="0"/>
    <n v="0"/>
    <n v="0"/>
    <n v="30000000"/>
    <n v="0"/>
    <n v="0"/>
    <n v="0"/>
    <n v="0"/>
    <n v="0"/>
    <n v="0"/>
    <n v="0"/>
    <n v="0"/>
    <n v="0"/>
    <n v="0"/>
    <n v="82069168"/>
    <m/>
    <m/>
    <n v="0"/>
    <n v="82069168"/>
    <m/>
    <n v="332.24799999999999"/>
    <n v="-5000000"/>
    <n v="82069168"/>
    <n v="-5000000"/>
    <n v="-5000000"/>
  </r>
  <r>
    <n v="332.24900000000002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s v="A-02-02-01-003-003"/>
    <s v="*PRODUCTOS DE HORNOS DE COQUE; PRODUCTOS DE REFINACIÓN DE PETRÓLEO Y COMBUSTIBLE NUCLEAR"/>
    <s v="A-02-02-01-003-003-03"/>
    <s v="*ACEITES DE PETRÓLEO O ACEITES OBTENIDOS DE MINERALES BITUMINOSOS (EXCEPTO LOS ACEITES CRUDOS); PREPARADOS N.C.P., QUE CONTENGAN POR LO MENOS EL 70% DE SU PESO EN ACEITES DE ESOS TIPOS Y CUYOS COMPONENTES BÁSICOS SEAN ESOS ACEITES"/>
    <x v="2"/>
    <x v="6"/>
    <s v="Grupo de Gestion Administrativa"/>
    <s v="Mantenimiento Parque Automotor - Lubricantes"/>
    <n v="2405448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0"/>
    <n v="0"/>
    <n v="0"/>
    <n v="0"/>
    <n v="0"/>
    <n v="6405448"/>
    <m/>
    <m/>
    <n v="0"/>
    <n v="6405448"/>
    <m/>
    <n v="332.24900000000002"/>
    <n v="4000000"/>
    <n v="6405448"/>
    <n v="4000000"/>
    <n v="4000000"/>
  </r>
  <r>
    <n v="332.25099999999998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s v="A-02-02-01-003-006"/>
    <s v="*PRODUCTOS DE CAUCHO Y PLÁSTICO"/>
    <s v="A-02-02-01-003-006-01"/>
    <s v="*LLANTAS DE CAUCHO Y NEUMÁTICOS (CÁMARAS DE AIRE)"/>
    <x v="2"/>
    <x v="6"/>
    <s v="Grupo de Gestion Administrativa"/>
    <s v="Mantenimiento Parque Automotor - Llantas"/>
    <n v="8284692"/>
    <n v="0"/>
    <n v="0"/>
    <n v="0"/>
    <n v="0"/>
    <n v="0"/>
    <n v="0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13284692"/>
    <m/>
    <m/>
    <n v="0"/>
    <n v="13284692"/>
    <m/>
    <n v="332.25099999999998"/>
    <n v="5000000"/>
    <n v="13284692"/>
    <n v="5000000"/>
    <n v="5000000"/>
  </r>
  <r>
    <n v="332.25200000000001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3"/>
    <s v="A-02-02-01-004-003"/>
    <s v="*MOTORES Y TURBINAS Y SUS PARTES"/>
    <s v="A-02-02-01-004-003-01"/>
    <s v="*MOTORES Y TURBINAS Y SUS PARTES"/>
    <x v="2"/>
    <x v="6"/>
    <s v="Grupo de Gestion Administrativa"/>
    <s v="Mantenimiento Parque Automotor - Repuestos"/>
    <n v="31852608"/>
    <n v="0"/>
    <n v="0"/>
    <n v="0"/>
    <n v="0"/>
    <n v="0"/>
    <n v="0"/>
    <n v="0"/>
    <n v="0"/>
    <n v="0"/>
    <n v="5000000"/>
    <n v="0"/>
    <n v="0"/>
    <n v="0"/>
    <n v="0"/>
    <n v="20000000"/>
    <n v="0"/>
    <n v="0"/>
    <n v="0"/>
    <n v="0"/>
    <n v="0"/>
    <n v="0"/>
    <n v="0"/>
    <n v="0"/>
    <n v="0"/>
    <n v="0"/>
    <n v="56852608"/>
    <m/>
    <m/>
    <n v="0"/>
    <n v="56852608"/>
    <m/>
    <n v="332.25200000000001"/>
    <n v="25000000"/>
    <n v="56852608"/>
    <n v="25000000"/>
    <n v="25000000"/>
  </r>
  <r>
    <n v="332.25299999999999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1"/>
    <s v="A-02-02-01-004-001"/>
    <s v="*METALES BÁSICOS"/>
    <s v="A-02-02-01-004-001"/>
    <s v="*METALES BÁSICOS"/>
    <x v="2"/>
    <x v="6"/>
    <s v="Grupo de Gestion Administrativa"/>
    <s v="Mantenimiento Parque Automotor - Repuestos"/>
    <n v="18040908"/>
    <n v="0"/>
    <n v="0"/>
    <n v="0"/>
    <n v="0"/>
    <n v="0"/>
    <n v="0"/>
    <n v="0"/>
    <n v="0"/>
    <n v="0"/>
    <n v="13000000"/>
    <n v="0"/>
    <n v="0"/>
    <n v="0"/>
    <n v="0"/>
    <n v="10000000"/>
    <n v="0"/>
    <n v="0"/>
    <n v="0"/>
    <n v="0"/>
    <n v="0"/>
    <n v="0"/>
    <n v="0"/>
    <n v="0"/>
    <n v="0"/>
    <n v="0"/>
    <n v="41040908"/>
    <m/>
    <m/>
    <n v="0"/>
    <n v="41040908"/>
    <m/>
    <n v="332.25299999999999"/>
    <n v="23000000"/>
    <n v="41040908"/>
    <n v="23000000"/>
    <n v="23000000"/>
  </r>
  <r>
    <n v="332.25400000000002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2"/>
    <s v="A-02-02-01-004-002"/>
    <s v="*PRODUCTOS METÁLICOS ELABORADOS (EXCEPTO MAQUINARIA Y EQUIPO)"/>
    <s v="A-02-02-01-004-002"/>
    <s v="*PRODUCTOS METÁLICOS ELABORADOS (EXCEPTO MAQUINARIA Y EQUIPO)"/>
    <x v="2"/>
    <x v="6"/>
    <s v="Grupo de Gestion Administrativa"/>
    <s v="Mantenimiento Parque Automotor - Repuestos"/>
    <n v="18040908"/>
    <n v="0"/>
    <n v="0"/>
    <n v="0"/>
    <n v="0"/>
    <n v="0"/>
    <n v="0"/>
    <n v="0"/>
    <n v="0"/>
    <n v="0"/>
    <n v="13000000"/>
    <n v="0"/>
    <n v="0"/>
    <n v="0"/>
    <n v="0"/>
    <n v="10000000"/>
    <n v="0"/>
    <n v="0"/>
    <n v="0"/>
    <n v="0"/>
    <n v="0"/>
    <n v="0"/>
    <n v="0"/>
    <n v="0"/>
    <n v="0"/>
    <n v="0"/>
    <n v="41040908"/>
    <m/>
    <m/>
    <n v="0"/>
    <n v="41040908"/>
    <m/>
    <n v="332.25400000000002"/>
    <n v="23000000"/>
    <n v="41040908"/>
    <n v="23000000"/>
    <n v="23000000"/>
  </r>
  <r>
    <n v="332.35500000000002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6-005"/>
    <s v="*SERVICIOS DE TRANSPORTE DE CARGA"/>
    <s v="A-02-02-02-006-005-01"/>
    <s v="*SERVICIOS DE TRANSPORTE DE CARGA POR VÍA TERRESTRE"/>
    <x v="2"/>
    <x v="6"/>
    <s v="Grupo de Gestion Administrativa"/>
    <s v="Mudanzas y Traslado de Bienes Muebles Grupo Territorial"/>
    <n v="0"/>
    <n v="0"/>
    <n v="0"/>
    <n v="0"/>
    <n v="0"/>
    <n v="0"/>
    <n v="7649089"/>
    <n v="0"/>
    <n v="0"/>
    <n v="0"/>
    <n v="0"/>
    <n v="0"/>
    <n v="0"/>
    <n v="0"/>
    <n v="-7649089"/>
    <n v="0"/>
    <n v="0"/>
    <n v="0"/>
    <n v="0"/>
    <n v="0"/>
    <n v="0"/>
    <n v="0"/>
    <n v="0"/>
    <n v="0"/>
    <n v="0"/>
    <n v="0"/>
    <n v="0"/>
    <m/>
    <n v="0"/>
    <n v="0"/>
    <n v="0"/>
    <m/>
    <n v="332.35500000000002"/>
    <n v="0"/>
    <n v="0"/>
    <n v="0"/>
    <n v="0"/>
  </r>
  <r>
    <n v="332.25599999999997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s v="A-02-02-02-009-004"/>
    <s v="*SERVICIOS DE ALCANTARILLADO, RECOLECCIÓN, TRATAMIENTO Y DISPOSICIÓN DE DESECHOS Y OTROS SERVICIOS DE SANEAMIENTO AMBIENTAL"/>
    <s v="A-02-02-02-009-004-01"/>
    <s v="*SERVICIOS DE ALCANTARILLADO, SERVICIOS DE LIMPIEZA, TRATAMIENTO DE AGUAS RESIDUALES Y TANQUES SÉPTICOS"/>
    <x v="2"/>
    <x v="6"/>
    <s v="Grupo de Gestion Administrativa"/>
    <s v="Servicios Públicos - Acueducto"/>
    <n v="14000000"/>
    <n v="0"/>
    <n v="0"/>
    <n v="0"/>
    <n v="0"/>
    <n v="0"/>
    <n v="0"/>
    <n v="0"/>
    <n v="0"/>
    <n v="0"/>
    <n v="0"/>
    <n v="0"/>
    <n v="0"/>
    <n v="0"/>
    <n v="0"/>
    <n v="0"/>
    <n v="0"/>
    <n v="-9000000"/>
    <n v="0"/>
    <n v="0"/>
    <n v="0"/>
    <n v="0"/>
    <n v="0"/>
    <n v="0"/>
    <n v="0"/>
    <n v="0"/>
    <n v="5000000"/>
    <m/>
    <n v="0"/>
    <n v="0"/>
    <n v="5000000"/>
    <m/>
    <n v="332.25599999999997"/>
    <n v="-9000000"/>
    <n v="5000000"/>
    <n v="-9000000"/>
    <n v="-9000000"/>
  </r>
  <r>
    <n v="332.25700000000001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s v="A-02-02-02-006-009"/>
    <s v="*SERVICIOS DE DISTRIBUCIÓN DE ELECTRICIDAD, GAS Y AGUA (POR CUENTA PROPIA)"/>
    <s v="A-02-02-02-006-009-01"/>
    <s v="*SERVICIOS DE DISTRIBUCIÓN DE ELECTRICIDAD, Y SERVICIOS DE DISTRIBUCIÓN DE GAS (POR CUENTA PROPIA)"/>
    <x v="2"/>
    <x v="6"/>
    <s v="Grupo de Gestion Administrativa"/>
    <s v="Servicios Públicos - Energia"/>
    <n v="116000000"/>
    <n v="0"/>
    <n v="0"/>
    <n v="0"/>
    <n v="0"/>
    <n v="0"/>
    <n v="0"/>
    <n v="0"/>
    <n v="0"/>
    <n v="0"/>
    <n v="0"/>
    <n v="0"/>
    <n v="0"/>
    <n v="0"/>
    <n v="0"/>
    <n v="0"/>
    <n v="0"/>
    <n v="-14000000"/>
    <n v="0"/>
    <n v="0"/>
    <n v="3300000"/>
    <n v="0"/>
    <n v="0"/>
    <n v="0"/>
    <n v="0"/>
    <n v="0"/>
    <n v="105300000"/>
    <m/>
    <n v="0"/>
    <n v="0"/>
    <n v="105300000"/>
    <m/>
    <n v="332.25700000000001"/>
    <n v="-10700000"/>
    <n v="105300000"/>
    <n v="-10700000"/>
    <n v="-10700000"/>
  </r>
  <r>
    <n v="332.358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9-004_x000a_A-02-02-02-006-009_x000a_A-02-02-02-008-004"/>
    <s v="*SERVICIOS DE ALCANTARILLADO, RECOLECCIÓN, TRATAMIENTO Y DISPOSICIÓN DE DESECHOS Y OTROS SERVICIOS DE SANEAMIENTO AMBIENTALSERVICIOS DE DISTRIBUCIÓN DE ELECTRICIDAD, GAS Y AGUA (POR CUENTA PROPIA)_x000a_*SERVICIOS DE DISTRIBUCIÓN DE ELECTRICIDAD, GAS Y AGUA (POR CUENTA PROPIA)_x000a_*SERVICIOS DE TELECOMUNICACIONES, TRANSMISIÓN Y SUMINISTRO DE INFORMACIÓN_x000a_"/>
    <s v="A-02-02-02-009-004-01_x000a_A-02-02-02-006-009-01_x000a_A-02-02-02-008-004-01"/>
    <s v="*SERVICIOS DE ALCANTARILLADO, RECOLECCIÓN, TRATAMIENTO Y DISPOSICIÓN DE DESECHOS Y OTROS SERVICIOS DE SANEAMIENTO AMBIENTALSERVICIOS DE DISTRIBUCIÓN DE ELECTRICIDAD, GAS Y AGUA (POR CUENTA PROPIA)_x000a_*SERVICIOS DE DISTRIBUCIÓN DE ELECTRICIDAD, GAS Y AGUA (POR CUENTA PROPIA)_x000a_*SERVICIOS DE TELECOMUNICACIONES, TRANSMISIÓN Y SUMINISTRO DE INFORMACIÓN_x000a_"/>
    <x v="2"/>
    <x v="6"/>
    <s v="Grupo de Gestion Administrativa"/>
    <s v="Servicios Públicos - Grupos Territoriales"/>
    <n v="68556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1313591"/>
    <n v="0"/>
    <n v="0"/>
    <n v="0"/>
    <n v="0"/>
    <n v="0"/>
    <n v="534254409"/>
    <m/>
    <n v="0"/>
    <n v="0"/>
    <n v="534254409"/>
    <m/>
    <n v="332.358"/>
    <n v="-151313591"/>
    <n v="534254409"/>
    <n v="-151313591"/>
    <n v="-151313591"/>
  </r>
  <r>
    <n v="332.25900000000001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s v="A-02-02-02-008-004"/>
    <s v="*SERVICIOS DE TELECOMUNICACIONES, TRANSMISIÓN Y SUMINISTRO DE INFORMACIÓN"/>
    <s v="A-02-02-02-008-004-01"/>
    <s v="*SERVICIOS DE TELEFONÍA Y OTRAS TELECOMUNICACIONES"/>
    <x v="2"/>
    <x v="6"/>
    <s v="Grupo de Gestion Administrativa"/>
    <s v="Servicios Públicos - Telefonía Avant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5900000000001"/>
    <n v="0"/>
    <n v="0"/>
    <n v="0"/>
    <n v="0"/>
  </r>
  <r>
    <n v="332.26100000000002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s v="A-02-02-02-008-004"/>
    <s v="*SERVICIOS DE TELECOMUNICACIONES, TRANSMISIÓN Y SUMINISTRO DE INFORMACIÓN"/>
    <s v="A-02-02-02-008-004-01"/>
    <s v="*SERVICIOS DE TELEFONÍA Y OTRAS TELECOMUNICACIONES"/>
    <x v="2"/>
    <x v="6"/>
    <s v="Grupo de Gestion Administrativa"/>
    <s v="Servicios Públicos - Telefonía Celular"/>
    <n v="16480000"/>
    <n v="0"/>
    <n v="0"/>
    <n v="0"/>
    <n v="0"/>
    <n v="0"/>
    <n v="0"/>
    <n v="0"/>
    <n v="0"/>
    <n v="0"/>
    <n v="0"/>
    <n v="0"/>
    <n v="0"/>
    <n v="0"/>
    <s v="-"/>
    <n v="-35274"/>
    <n v="0"/>
    <n v="-16444726"/>
    <n v="0"/>
    <n v="0"/>
    <n v="0"/>
    <n v="0"/>
    <n v="0"/>
    <n v="0"/>
    <n v="0"/>
    <n v="0"/>
    <n v="0"/>
    <m/>
    <n v="0"/>
    <n v="0"/>
    <n v="0"/>
    <m/>
    <n v="332.26100000000002"/>
    <n v="-16480000"/>
    <n v="0"/>
    <n v="-16480000"/>
    <n v="-16480000"/>
  </r>
  <r>
    <n v="332.262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s v="A-02-02-01-003-006"/>
    <s v="*PRODUCTOS DE CAUCHO Y PLÁSTICO"/>
    <s v="A-02-02-01-003-006-04"/>
    <s v="*PRODUCTOS DE EMPAQUE Y ENVASADO, DE PLÁSTICO"/>
    <x v="2"/>
    <x v="6"/>
    <s v="Grupo de Gestion Administrativa"/>
    <s v="Elementos para el Plan de Gestión Ambiental"/>
    <n v="7000000"/>
    <n v="0"/>
    <n v="0"/>
    <n v="0"/>
    <n v="0"/>
    <n v="0"/>
    <n v="0"/>
    <n v="0"/>
    <n v="0"/>
    <n v="0"/>
    <n v="0"/>
    <n v="0"/>
    <n v="13060091"/>
    <n v="0"/>
    <n v="-5180000"/>
    <n v="0"/>
    <n v="0"/>
    <n v="0"/>
    <n v="-4080722"/>
    <n v="0"/>
    <n v="0"/>
    <n v="0"/>
    <n v="0"/>
    <n v="0"/>
    <n v="0"/>
    <n v="0"/>
    <n v="10799369"/>
    <m/>
    <n v="0"/>
    <n v="0"/>
    <n v="10799369"/>
    <m/>
    <n v="332.262"/>
    <n v="3799369"/>
    <n v="10799369"/>
    <n v="3799369"/>
    <n v="3799369"/>
  </r>
  <r>
    <n v="332.26299999999998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s v="A-02-02-02-009-004"/>
    <s v="*SERVICIO DE ALCANTARILLADO, RECOLECCIÓN Y TRATAMIENTO Y DISPOSICIÓN DE DESECHOS Y OTROS SERVICIOS DE SANEAMIENTO AMBIENTAL"/>
    <s v="A-02-02-02-009-004-02_x000a_A-02-02-02-009-004-03"/>
    <s v="SERVICIOS DE RECOLECCIÓN DE DESECHOS_x000a_*SERVICIO DE TRATAMIENTO Y DISPOSICIÓN DE DESECHOS"/>
    <x v="2"/>
    <x v="6"/>
    <s v="Grupo de Gestion Administrativa"/>
    <s v="Recolección residuos Peligrosos"/>
    <n v="7570281"/>
    <n v="0"/>
    <n v="0"/>
    <n v="0"/>
    <n v="0"/>
    <n v="0"/>
    <n v="0"/>
    <n v="0"/>
    <n v="0"/>
    <n v="0"/>
    <n v="7400000"/>
    <n v="0"/>
    <n v="0"/>
    <n v="0"/>
    <n v="5180000"/>
    <n v="0"/>
    <n v="0"/>
    <n v="0"/>
    <n v="0"/>
    <n v="0"/>
    <n v="-99526"/>
    <n v="0"/>
    <n v="0"/>
    <n v="0"/>
    <n v="0"/>
    <n v="0"/>
    <n v="20050755"/>
    <m/>
    <n v="0"/>
    <n v="0"/>
    <n v="20050755"/>
    <m/>
    <n v="332.26299999999998"/>
    <n v="12480474"/>
    <n v="20050755"/>
    <n v="12480474"/>
    <n v="12480474"/>
  </r>
  <r>
    <n v="333.300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1-003-002_x000a_A-02-02-01-003-006_x000a_A-02-02-01-003-008"/>
    <s v="*PASTA O PULPA, PAPEL Y PRODUCTOS DE PAPEL; IMPRESOS Y ARTÍCULOS RELACIONADOS_x000a_*PRODUCTOS DE CAUCHO Y PLÁSTICO_x000a_*OTROS BIENES TRANSPORTABLES N.C.P."/>
    <s v="A-02-02-01-003-002-01_x000a_A-02-02-01-003-006-09_x000a_A-02-02-01-003-006-02_x000a_A-02-02-01-003-008-09"/>
    <s v="*PASTA DE PAPEL, PAPEL Y CARTÓN_x000a_*OTROS PRODUCTOS PLÁSTICOS_x000a_*OTROS PRODUCTOS DE CAUCHO_x000a_*OTROS ARTÍCULOS MANUFACTURADOS N.C.P._x000a_ "/>
    <x v="2"/>
    <x v="6"/>
    <s v="Grupo de Gestión Documental"/>
    <s v="Compra Insumos Gestión Documental "/>
    <n v="0"/>
    <n v="0"/>
    <n v="0"/>
    <n v="0"/>
    <n v="0"/>
    <n v="0"/>
    <n v="5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00000"/>
    <m/>
    <m/>
    <n v="0"/>
    <n v="51000000"/>
    <m/>
    <n v="333.30099999999999"/>
    <n v="51000000"/>
    <n v="51000000"/>
    <n v="51000000"/>
    <n v="51000000"/>
  </r>
  <r>
    <n v="333.30200000000002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7-002"/>
    <s v="*SERVICIOS INMOBILIARIOS "/>
    <s v="A-02-02-02-007-002-01-1"/>
    <s v="*SERVICIOS DE ALQUILER O ARRENDAMIENTO CON O SIN OPCIÓN DE COMPRA RELATIVOS A BIENES INMUEBLES PROPIOS O ARRENDADOS"/>
    <x v="2"/>
    <x v="6"/>
    <s v="Grupo de Gestión Documental"/>
    <s v="Contrato Alquiler bodega Archivo "/>
    <n v="204995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6708.23"/>
    <n v="0"/>
    <n v="0"/>
    <n v="0"/>
    <n v="0"/>
    <n v="0"/>
    <n v="204419211.77000001"/>
    <m/>
    <n v="0"/>
    <n v="0"/>
    <n v="204419211.77000001"/>
    <m/>
    <n v="333.30200000000002"/>
    <n v="-576708.23"/>
    <n v="204419211.77000001"/>
    <n v="-576708.23"/>
    <n v="-576708.22999998927"/>
  </r>
  <r>
    <n v="333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6-008"/>
    <s v="*SERVICIOS POSTALES Y DE MENSAJERÍA"/>
    <s v="A-02-02-02-006-008-01"/>
    <s v="*SERVICIOS POSTALES Y DE MENSAJERÍA"/>
    <x v="2"/>
    <x v="6"/>
    <s v="Grupo de Gestión Documental"/>
    <s v="Servicios Postales de Correspondencia"/>
    <n v="1070954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95435"/>
    <m/>
    <m/>
    <n v="0"/>
    <n v="107095435"/>
    <m/>
    <n v="333.303"/>
    <n v="0"/>
    <n v="107095435"/>
    <n v="0"/>
    <n v="0"/>
  </r>
  <r>
    <n v="333.20400000000001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4"/>
    <s v="A-02-01-01-004-004"/>
    <s v="*MAQUINARIA PARA USOS ESPECIALES_x000a_*"/>
    <s v="A-02-01-01-004-004-08_x000a_"/>
    <s v="*APARATOS DE USO DOMÉSTICO Y SUS PARTES Y PIEZAS_x000a_"/>
    <x v="2"/>
    <x v="6"/>
    <s v="Grupo de Gestión Documental"/>
    <s v="Equipo de conservación documental"/>
    <n v="2500000"/>
    <n v="0"/>
    <n v="0"/>
    <n v="0"/>
    <n v="0"/>
    <n v="0"/>
    <n v="0"/>
    <n v="0"/>
    <n v="0"/>
    <n v="-250000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33.20400000000001"/>
    <n v="-2500000"/>
    <n v="0"/>
    <n v="-2500000"/>
    <n v="-2500000"/>
  </r>
  <r>
    <n v="333.20499999999998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8"/>
    <s v="A-02-01-01-004-008"/>
    <s v="*APARATOS MÉDICOS, INSTRUMENTOS ÓPTICOS Y DE PRECISIÓN, RELOJES"/>
    <s v="A-02-01-01-004-008-02"/>
    <s v="_x000a_*INSTRUMENTOS Y APARATOS DE MEDICIÓN, VERIFICACIÓN, ANÁLISIS, DE NAVEGACIÓN Y PARA OTROS FINES (EXCEPTO INSTRUMENTOS ÓPTICOS); INSTRUMENTOS DE CONTROL DE PROCESOS INDUSTRIALES, SUS PARTES, PIEZAS Y ACCESORIOS"/>
    <x v="2"/>
    <x v="6"/>
    <s v="Grupo de Gestión Documental"/>
    <s v="Equipo de conservación documental"/>
    <n v="2500000"/>
    <n v="0"/>
    <n v="0"/>
    <n v="0"/>
    <n v="0"/>
    <n v="0"/>
    <n v="0"/>
    <n v="0"/>
    <n v="0"/>
    <n v="2500000"/>
    <n v="0"/>
    <n v="0"/>
    <n v="0"/>
    <n v="0"/>
    <n v="0"/>
    <n v="0"/>
    <n v="0"/>
    <n v="0"/>
    <n v="0"/>
    <n v="0"/>
    <n v="0"/>
    <n v="0"/>
    <n v="0"/>
    <n v="0"/>
    <n v="0"/>
    <n v="0"/>
    <n v="5000000"/>
    <m/>
    <n v="-398666"/>
    <n v="0"/>
    <n v="5000000"/>
    <m/>
    <n v="333.20499999999998"/>
    <n v="2500000"/>
    <n v="5000000"/>
    <n v="2101334"/>
    <n v="2500000"/>
  </r>
  <r>
    <n v="310.300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3"/>
    <s v="*OTROS SERVICIOS PROFESIONALES, CIENTÍFICOS Y TÉCNICOS"/>
    <s v="A-02-02-02-008-003-09"/>
    <s v="*OTROS SERVICIOS PROFESIONALES, CIENTÍFICOS Y TÉCNICOS"/>
    <x v="2"/>
    <x v="8"/>
    <s v="Secretaria General"/>
    <s v="Honorarios Apoyo a la Gestión"/>
    <n v="2961209599"/>
    <n v="0"/>
    <n v="70699200"/>
    <n v="0"/>
    <n v="97455000"/>
    <n v="0"/>
    <n v="1021279800"/>
    <n v="0"/>
    <n v="142422243"/>
    <n v="0"/>
    <n v="57315224"/>
    <n v="0"/>
    <n v="58916000"/>
    <n v="0"/>
    <n v="0"/>
    <n v="-304205933"/>
    <n v="0"/>
    <n v="0"/>
    <n v="0"/>
    <n v="0"/>
    <n v="-4522133"/>
    <n v="0"/>
    <n v="0"/>
    <n v="0"/>
    <n v="0"/>
    <n v="0"/>
    <n v="4100569000"/>
    <m/>
    <n v="-392773"/>
    <n v="0"/>
    <n v="4100569000"/>
    <m/>
    <n v="310.30099999999999"/>
    <n v="1139359401"/>
    <n v="4100569000"/>
    <n v="1138966628"/>
    <n v="1139359401"/>
  </r>
  <r>
    <n v="310.202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s v="A-02-02-02-008-005"/>
    <s v="*SERVICIOS DE SOPORTE"/>
    <s v="A-02-02-02-008-005-02"/>
    <s v="*SERVICIOS DE INVESTIGACIÓN Y SEGURIDAD"/>
    <x v="2"/>
    <x v="8"/>
    <s v="Secretaria General"/>
    <s v="Servicio de vigilancia y seguridad privada, sin armas, incluyendo la operación de medios tecnológicos en el personal de vigilancia en los Grupos Territoriales a nivel nacional y el nivel central."/>
    <n v="796009422"/>
    <n v="0"/>
    <n v="0"/>
    <n v="0"/>
    <n v="0"/>
    <n v="0"/>
    <n v="0"/>
    <n v="0"/>
    <n v="0"/>
    <n v="0"/>
    <n v="0"/>
    <n v="0"/>
    <n v="0"/>
    <n v="0"/>
    <n v="0"/>
    <n v="-12121800"/>
    <n v="0"/>
    <n v="-6879396.3200000003"/>
    <n v="-336689.68"/>
    <n v="0"/>
    <n v="0"/>
    <n v="0"/>
    <n v="0"/>
    <n v="0"/>
    <n v="0"/>
    <n v="0"/>
    <n v="776671536"/>
    <m/>
    <n v="0"/>
    <n v="0"/>
    <n v="776671536"/>
    <m/>
    <n v="310.202"/>
    <n v="-19337886"/>
    <n v="776671536"/>
    <n v="-19337886"/>
    <n v="-19337886"/>
  </r>
  <r>
    <n v="31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2"/>
    <s v="*SERVICIOS DE INVESTIGACIÓN Y SEGURIDAD"/>
    <x v="2"/>
    <x v="8"/>
    <s v="Secretaria General"/>
    <s v="Servicio de vigilancia y seguridad privada, sin armas, incluyendo la operación de medios tecnológicos en el personal de vigilancia en los Grupos Territoriales a nivel nacional y el nivel central."/>
    <n v="1960153467"/>
    <n v="0"/>
    <n v="0"/>
    <n v="0"/>
    <n v="0"/>
    <n v="0"/>
    <n v="0"/>
    <n v="0"/>
    <n v="0"/>
    <n v="0"/>
    <n v="0"/>
    <n v="-60361733"/>
    <n v="0"/>
    <n v="0"/>
    <n v="0"/>
    <n v="0"/>
    <n v="0"/>
    <n v="0"/>
    <n v="0"/>
    <n v="0"/>
    <n v="0"/>
    <n v="0"/>
    <n v="0"/>
    <n v="0"/>
    <n v="0"/>
    <n v="0"/>
    <n v="1899791734"/>
    <m/>
    <n v="0"/>
    <n v="0"/>
    <n v="1899791734"/>
    <m/>
    <n v="310.303"/>
    <n v="-60361733"/>
    <n v="1899791734"/>
    <n v="-60361733"/>
    <n v="-60361733"/>
  </r>
  <r>
    <n v="310.20400000000001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s v="A-02-02-02-008-005"/>
    <s v="*SERVICIOS DE SOPORTE"/>
    <s v="A-02-02-02-008-005-02"/>
    <s v="*SERVICIOS DE INVESTIGACIÓN Y SEGURIDAD"/>
    <x v="2"/>
    <x v="8"/>
    <s v="Secretaria General"/>
    <s v="Control de Acceso para las sedes a nivel nacional ARN"/>
    <n v="276084710"/>
    <n v="0"/>
    <n v="0"/>
    <n v="0"/>
    <n v="0"/>
    <n v="0"/>
    <n v="0"/>
    <n v="0"/>
    <n v="0"/>
    <n v="25098610"/>
    <n v="0"/>
    <n v="0"/>
    <n v="0"/>
    <n v="0"/>
    <n v="0"/>
    <n v="0"/>
    <n v="0"/>
    <n v="0"/>
    <n v="0"/>
    <n v="0"/>
    <n v="0"/>
    <n v="0"/>
    <n v="0"/>
    <n v="0"/>
    <n v="0"/>
    <n v="0"/>
    <n v="301183320"/>
    <m/>
    <m/>
    <n v="0"/>
    <n v="301183320"/>
    <m/>
    <n v="310.20400000000001"/>
    <n v="25098610"/>
    <n v="301183320"/>
    <n v="25098610"/>
    <n v="25098610"/>
  </r>
  <r>
    <n v="310.30500000000001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8-005"/>
    <s v="*SERVICIOS DE SOPORTE"/>
    <s v="A-02-02-02-008-005-02"/>
    <s v="*SERVICIOS DE INVESTIGACIÓN Y SEGURIDAD"/>
    <x v="2"/>
    <x v="8"/>
    <s v="Secretaria General"/>
    <s v="Control de Acceso para las sedes a nivel nacional ARN"/>
    <n v="343781548"/>
    <n v="0"/>
    <n v="0"/>
    <n v="0"/>
    <n v="0"/>
    <n v="0"/>
    <n v="0"/>
    <n v="0"/>
    <n v="0"/>
    <n v="31252868"/>
    <n v="0"/>
    <n v="0"/>
    <n v="0"/>
    <n v="0"/>
    <n v="0"/>
    <n v="0"/>
    <n v="0"/>
    <n v="0"/>
    <n v="0"/>
    <n v="0"/>
    <n v="0"/>
    <n v="0"/>
    <n v="0"/>
    <n v="0"/>
    <n v="0"/>
    <n v="0"/>
    <n v="375034416"/>
    <m/>
    <m/>
    <n v="0"/>
    <n v="375034416"/>
    <m/>
    <n v="310.30500000000001"/>
    <n v="31252868"/>
    <n v="375034416"/>
    <n v="31252868"/>
    <n v="31252868"/>
  </r>
  <r>
    <n v="310.30599999999998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8"/>
    <s v="Secretaria General"/>
    <s v="Recursos en verificación de necesidades - Reintegración"/>
    <n v="3126330686"/>
    <n v="0"/>
    <n v="-286394421"/>
    <n v="-261481541"/>
    <n v="-125295564"/>
    <n v="-64961316"/>
    <n v="-2388197844"/>
    <n v="0"/>
    <n v="1359100334"/>
    <n v="-42055899"/>
    <n v="-439884441"/>
    <n v="267154826"/>
    <n v="88262848"/>
    <n v="1605199475"/>
    <n v="330001916.56"/>
    <n v="610243777"/>
    <n v="0"/>
    <n v="-254211306.88999999"/>
    <n v="-50332150"/>
    <n v="-339618640.29000002"/>
    <n v="677034082.31000006"/>
    <n v="0"/>
    <n v="0"/>
    <n v="0"/>
    <n v="0"/>
    <n v="0"/>
    <n v="3810894821.6900001"/>
    <m/>
    <n v="-3810894821.6900001"/>
    <n v="0"/>
    <n v="3810894821.6900001"/>
    <m/>
    <n v="310.30599999999998"/>
    <n v="684564135.69000006"/>
    <n v="3810894821.6900001"/>
    <n v="-3126330686"/>
    <n v="684564135.69000006"/>
  </r>
  <r>
    <n v="320.20100000000002"/>
    <s v="F"/>
    <s v="REINT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5"/>
    <s v="A-02-02-01-004-005"/>
    <s v="*MAQUINARIA DE OFICINA, CONTABILIDAD E INFORMÁTICA_x000a_"/>
    <s v="A-02-01-01-004-005-01_x000a_A-02-01-01-004-005-02-7"/>
    <s v="*MÁQUINAS PARA OFICINA Y CONTABILIDAD, Y SUS PARTES Y ACCESORIOS_x000a_*PAQUETES DE SOFTWARE _x000a_"/>
    <x v="2"/>
    <x v="9"/>
    <s v="Subdirección Financiera"/>
    <s v="Adquisición de Firmas Digitales"/>
    <n v="6257455"/>
    <n v="0"/>
    <n v="7006000"/>
    <n v="0"/>
    <n v="0"/>
    <n v="0"/>
    <n v="0"/>
    <n v="0"/>
    <n v="0"/>
    <n v="-4000000"/>
    <n v="0"/>
    <n v="0"/>
    <n v="-3889969"/>
    <n v="0"/>
    <n v="0"/>
    <n v="0"/>
    <n v="0"/>
    <n v="-1023486"/>
    <n v="0"/>
    <n v="0"/>
    <n v="0"/>
    <n v="0"/>
    <n v="0"/>
    <n v="0"/>
    <n v="0"/>
    <n v="0"/>
    <n v="4350000"/>
    <m/>
    <n v="0"/>
    <n v="0"/>
    <n v="4350000"/>
    <m/>
    <n v="320.20100000000002"/>
    <n v="-1907455"/>
    <n v="4350000"/>
    <n v="-1907455"/>
    <n v="-1907455"/>
  </r>
  <r>
    <n v="320.30200000000002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7-001"/>
    <s v="*SERVICIOS FINANCIEROS Y SERVICIOS CONEXOS"/>
    <s v="A-02-02-02-007-001-05-4"/>
    <s v="*SERVICIOS FIDUCIARIOS Y DE CUSTODIA"/>
    <x v="2"/>
    <x v="9"/>
    <s v="Subdirección Financiera"/>
    <s v="Comisión fiduciaria para desembolso de PPR"/>
    <n v="110804790"/>
    <n v="0"/>
    <n v="0"/>
    <n v="0"/>
    <n v="0"/>
    <n v="0"/>
    <n v="37931401"/>
    <n v="0"/>
    <n v="0"/>
    <n v="0"/>
    <n v="0"/>
    <n v="0"/>
    <n v="-37931401"/>
    <n v="0"/>
    <n v="0"/>
    <n v="0"/>
    <n v="0"/>
    <n v="0"/>
    <n v="0"/>
    <n v="0"/>
    <n v="-92640682"/>
    <n v="0"/>
    <n v="0"/>
    <n v="0"/>
    <n v="0"/>
    <n v="0"/>
    <n v="18164108"/>
    <m/>
    <n v="0"/>
    <n v="0"/>
    <n v="18164108"/>
    <m/>
    <n v="320.30200000000002"/>
    <n v="-92640682"/>
    <n v="18164108"/>
    <n v="-92640682"/>
    <n v="-92640682"/>
  </r>
  <r>
    <n v="320.303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7-001"/>
    <s v="*SERVICIOS FINANCIEROS Y SERVICIOS CONEXOS"/>
    <s v="A-02-02-02-007-001-01 y 02"/>
    <s v="*SERVICIOS DEL BANCO CENTRAL _x000a_*SERVICIOS DE DEPÓSITO"/>
    <x v="2"/>
    <x v="9"/>
    <s v="Subdirección Financiera"/>
    <s v="Comisiones bancarias por desembolsos PPR"/>
    <n v="78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200"/>
    <m/>
    <m/>
    <n v="0"/>
    <n v="787200"/>
    <m/>
    <n v="320.303"/>
    <n v="0"/>
    <n v="787200"/>
    <n v="0"/>
    <n v="0"/>
  </r>
  <r>
    <n v="320.30399999999997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7-001"/>
    <s v="*SERVICIOS FINANCIEROS Y SERVICIOS CONEXOS"/>
    <s v="A-02-02-02-007-001-03-3"/>
    <s v="*SERVICIOS DE SEGUROS SOCIALES DE SALUD Y RIESGOS LABORALES "/>
    <x v="2"/>
    <x v="9"/>
    <s v="Subdirección Financiera"/>
    <s v="Administradora de Riesgos Laborales - ARL"/>
    <n v="0"/>
    <n v="0"/>
    <n v="56900000"/>
    <n v="0"/>
    <n v="0"/>
    <n v="0"/>
    <n v="46933270"/>
    <n v="0"/>
    <n v="0"/>
    <n v="0"/>
    <n v="0"/>
    <n v="0"/>
    <n v="0"/>
    <n v="0"/>
    <n v="0"/>
    <n v="0"/>
    <n v="0"/>
    <n v="0"/>
    <n v="0"/>
    <n v="0"/>
    <n v="-19586270"/>
    <n v="0"/>
    <n v="0"/>
    <n v="0"/>
    <n v="0"/>
    <n v="0"/>
    <n v="84247000"/>
    <m/>
    <n v="0"/>
    <n v="0"/>
    <n v="84247000"/>
    <m/>
    <n v="320.30399999999997"/>
    <n v="84247000"/>
    <n v="84247000"/>
    <n v="84247000"/>
    <n v="84247000"/>
  </r>
  <r>
    <n v="340.20100000000002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6"/>
    <s v="A-02-02-02-009-006"/>
    <s v="*SERVICIOS DE ESPARCIMIENTO, CULTURALES Y DEPORTIVOS"/>
    <s v="A-02-02-02-009-006-05"/>
    <s v="*SERVICIOS DEPORTIVOS Y DEPORTES RECREATIVOS"/>
    <x v="2"/>
    <x v="10"/>
    <s v="Talento Humano"/>
    <s v="Actividad de Bienestar Social - Salud y educación Fís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20100000000002"/>
    <n v="0"/>
    <n v="0"/>
    <n v="0"/>
    <n v="0"/>
  </r>
  <r>
    <n v="340.202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s v="A-02-02-02-008-003"/>
    <s v="*OTROS SERVICIOS PROFESIONALES, CIENTÍFICOS Y TÉCNICOS"/>
    <s v="A-02-02-02-008-003-09"/>
    <s v="*OTROS SERVICIOS PROFESIONALES, CIENTÍFICOS Y TÉCNICOS"/>
    <x v="2"/>
    <x v="10"/>
    <s v="Talento Humano"/>
    <s v="Actividades de Bienestar enfocada al Clima, cultura y gestión del cambio, alineación organizacional"/>
    <n v="124950000"/>
    <n v="0"/>
    <n v="0"/>
    <n v="0"/>
    <n v="0"/>
    <n v="0"/>
    <n v="0"/>
    <n v="0"/>
    <n v="0"/>
    <n v="0"/>
    <n v="0"/>
    <n v="0"/>
    <n v="0"/>
    <n v="0"/>
    <n v="-7050750"/>
    <n v="0"/>
    <n v="0"/>
    <n v="0"/>
    <n v="0"/>
    <n v="0"/>
    <n v="0"/>
    <n v="0"/>
    <n v="0"/>
    <n v="0"/>
    <n v="0"/>
    <n v="0"/>
    <n v="117899250"/>
    <m/>
    <m/>
    <n v="0"/>
    <n v="117899250"/>
    <m/>
    <n v="340.202"/>
    <n v="-7050750"/>
    <n v="117899250"/>
    <n v="-7050750"/>
    <n v="-7050750"/>
  </r>
  <r>
    <n v="340.20299999999997"/>
    <s v="F"/>
    <s v="REINT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7"/>
    <s v="A-02-02-01-002-007_x000a_"/>
    <s v="*ARTÍCULOS TEXTILES (EXCEPTO PRENDAS DE VESTIR)_x000a_"/>
    <s v="A-02-02-01-002-007"/>
    <s v="*ARTÍCULOS TEXTILES (EXCEPTO PRENDAS DE VESTIR)_x000a_"/>
    <x v="2"/>
    <x v="10"/>
    <s v="Talento Humano"/>
    <s v="Adquisicion de EPP, elementos ergonómicos de emergencia y otros elementos de SST"/>
    <n v="37506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642"/>
    <m/>
    <m/>
    <n v="0"/>
    <n v="3750642"/>
    <m/>
    <n v="340.20299999999997"/>
    <n v="0"/>
    <n v="3750642"/>
    <n v="0"/>
    <n v="0"/>
  </r>
  <r>
    <n v="340.20400000000001"/>
    <s v="F"/>
    <s v="REINT"/>
    <s v="GA"/>
    <s v="2. ADQUISICION DE BIENES Y SERVICIOS"/>
    <s v="A-02-01"/>
    <s v="ADQUISICIÓN DE ACTIVOS NO FINANCIEROS"/>
    <s v="A-02-01-01"/>
    <s v="ACTIVOS FIJOS"/>
    <s v="A-02-01-01-004"/>
    <s v="MAQUINARIA Y EQUIPO"/>
    <s v="A-02-01-01-004-003"/>
    <s v="A-02-01-01-004-003"/>
    <s v="*MAQUINARIA PARA USO GENERAL"/>
    <s v="A-02-01-01-004-003-09"/>
    <s v="*OTRAS MÁQUINAS PARA USOS GENERALES Y SUS PARTES Y PIEZAS"/>
    <x v="2"/>
    <x v="10"/>
    <s v="Talento Humano"/>
    <s v="Adquisicion de EPP, elementos ergonómicos de emergencia y otros elementos de SST"/>
    <n v="1570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122"/>
    <m/>
    <m/>
    <n v="0"/>
    <n v="1570122"/>
    <m/>
    <n v="340.20400000000001"/>
    <n v="0"/>
    <n v="1570122"/>
    <n v="0"/>
    <n v="0"/>
  </r>
  <r>
    <n v="340.20499999999998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s v="A-02-02-01-003-006"/>
    <s v="*PRODUCTOS DE CAUCHO Y PLÁSTICO_x000a_"/>
    <s v="A-02-02-01-003-006-09_x000a_a-02-02-01-003-006-02"/>
    <s v="*OTROS PRODUCTOS PLÁSTICOS_x000a_*OTROS PRODUCTOS DE CAUCHO"/>
    <x v="2"/>
    <x v="10"/>
    <s v="Talento Humano"/>
    <s v="Adquisicion de EPP, elementos ergonómicos de emergencia y otros elementos de SST"/>
    <n v="458827"/>
    <n v="0"/>
    <n v="0"/>
    <n v="0"/>
    <n v="0"/>
    <n v="0"/>
    <n v="0"/>
    <n v="0"/>
    <n v="0"/>
    <n v="0"/>
    <n v="0"/>
    <n v="0"/>
    <n v="96142203"/>
    <n v="0"/>
    <n v="0"/>
    <n v="0"/>
    <n v="0"/>
    <n v="0"/>
    <n v="0"/>
    <n v="0"/>
    <n v="-27000000"/>
    <n v="0"/>
    <n v="0"/>
    <n v="0"/>
    <n v="0"/>
    <n v="0"/>
    <n v="69601030"/>
    <m/>
    <n v="-13055899.42"/>
    <n v="0"/>
    <n v="69601030"/>
    <m/>
    <n v="340.20499999999998"/>
    <n v="69142203"/>
    <n v="69601030"/>
    <n v="56086303.579999998"/>
    <n v="69142203"/>
  </r>
  <r>
    <n v="340.20600000000002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8"/>
    <s v="_x000a_A-02-02-01-003-008"/>
    <s v="*OTROS BIENES TRANSPORTABLES N.C.P."/>
    <s v="A-02-02-01-003-008-09"/>
    <s v="*OTROS ARTÍCULOS MANUFACTURADOS N.C.P."/>
    <x v="2"/>
    <x v="10"/>
    <s v="Talento Humano"/>
    <s v="Adquisicion de EPP, elementos ergonómicos de emergencia y otros elementos de SST"/>
    <n v="48839732"/>
    <n v="0"/>
    <n v="0"/>
    <n v="0"/>
    <n v="0"/>
    <n v="0"/>
    <n v="0"/>
    <n v="0"/>
    <n v="0"/>
    <n v="0"/>
    <n v="0"/>
    <n v="0"/>
    <n v="43063785"/>
    <n v="0"/>
    <n v="0"/>
    <n v="0"/>
    <n v="0"/>
    <n v="0"/>
    <n v="0"/>
    <n v="0"/>
    <n v="0"/>
    <n v="0"/>
    <n v="0"/>
    <n v="0"/>
    <n v="0"/>
    <n v="0"/>
    <n v="91903517"/>
    <m/>
    <n v="-4512982.5"/>
    <n v="0"/>
    <n v="91903517"/>
    <m/>
    <n v="340.20600000000002"/>
    <n v="43063785"/>
    <n v="91903517"/>
    <n v="38550802.5"/>
    <n v="43063785"/>
  </r>
  <r>
    <n v="340.20699999999999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5"/>
    <s v="A-02-02-01-003-005"/>
    <s v="*OTROS PRODUCTOS QUÍMICOS; FIBRAS ARTIFICIALES (O FIBRAS INDUSTRIALES HECHAS POR EL HOMBRE)"/>
    <s v="02-02-01-003-005-02 "/>
    <s v="*PRODUCTOS FARMACÉUTICOS"/>
    <x v="2"/>
    <x v="10"/>
    <s v="Talento Humano"/>
    <s v="Adquisicion de EPP, elementos ergonómicos de emergencia y otros elementos de SST"/>
    <n v="13029191"/>
    <n v="0"/>
    <n v="0"/>
    <n v="0"/>
    <n v="0"/>
    <n v="0"/>
    <n v="0"/>
    <n v="0"/>
    <n v="0"/>
    <n v="0"/>
    <n v="0"/>
    <n v="0"/>
    <n v="13600000"/>
    <n v="0"/>
    <n v="-11390000"/>
    <n v="0"/>
    <n v="0"/>
    <n v="0"/>
    <n v="0"/>
    <n v="0"/>
    <n v="0"/>
    <n v="0"/>
    <n v="0"/>
    <n v="0"/>
    <n v="0"/>
    <n v="0"/>
    <n v="15239191"/>
    <m/>
    <m/>
    <n v="0"/>
    <n v="15239191"/>
    <m/>
    <n v="340.20699999999999"/>
    <n v="2210000"/>
    <n v="15239191"/>
    <n v="2210000"/>
    <n v="2210000"/>
  </r>
  <r>
    <n v="340.20800000000003"/>
    <s v="F"/>
    <s v="REINT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8"/>
    <s v="A-02-02-01-002-008"/>
    <s v="*DOTACIÓN (PRENDAS DE VESTIR Y CALZADO)"/>
    <s v="A-02-02-01-002-008_x000a_"/>
    <s v="DOTACIÓN (PRENDAS DE VESTIR Y CALZADO)"/>
    <x v="2"/>
    <x v="10"/>
    <s v="Talento Humano"/>
    <s v="Adquisicion de EPP, elementos ergonómicos de emergencia y otros elementos de SST"/>
    <n v="125156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5609"/>
    <m/>
    <m/>
    <n v="0"/>
    <n v="12515609"/>
    <m/>
    <n v="340.20800000000003"/>
    <n v="0"/>
    <n v="12515609"/>
    <n v="0"/>
    <n v="0"/>
  </r>
  <r>
    <n v="340.209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5"/>
    <s v="A-02-02-02-006-005"/>
    <s v="*SERVICIOS DE TRANSPORTE DE CARGA "/>
    <s v="A-02-02-02-006-005-01"/>
    <s v="*SERVICIOS DE TRANSPORTE DE CARGA - SERVICIOS DE MUDANZA DE MUEBLES DOMÉSTICOS Y DE OFICINA Y OTROS MENAJES POR VÍA TERRESTRE."/>
    <x v="2"/>
    <x v="10"/>
    <s v="Talento Humano"/>
    <s v="Adquisición de Elementos de Bioseguridad"/>
    <n v="0"/>
    <n v="0"/>
    <n v="0"/>
    <n v="0"/>
    <n v="0"/>
    <n v="0"/>
    <n v="0"/>
    <n v="0"/>
    <n v="0"/>
    <n v="10900000"/>
    <n v="0"/>
    <n v="0"/>
    <n v="7000000"/>
    <n v="0"/>
    <n v="-8897354.4000000004"/>
    <n v="0"/>
    <n v="0"/>
    <n v="0"/>
    <n v="0"/>
    <n v="0"/>
    <n v="0"/>
    <n v="0"/>
    <n v="0"/>
    <n v="0"/>
    <n v="0"/>
    <n v="0"/>
    <n v="9002645.5999999996"/>
    <m/>
    <m/>
    <n v="0"/>
    <n v="9002645.5999999996"/>
    <m/>
    <n v="340.209"/>
    <n v="9002645.5999999996"/>
    <n v="9002645.5999999996"/>
    <n v="9002645.5999999996"/>
    <n v="9002645.5999999996"/>
  </r>
  <r>
    <n v="340.21100000000001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4"/>
    <s v="A-02-02-01-003-004"/>
    <s v="*QUÍMICOS BÁSICOS"/>
    <s v="A-02-02-01-003-004-01-3"/>
    <s v="*QUÍMICOS ORGÁNICOS BÁSICOS "/>
    <x v="2"/>
    <x v="10"/>
    <s v="Talento Humano"/>
    <s v="Adquisicion de EPP, elementos ergonómicos de emergencia y otros elementos de 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21100000000001"/>
    <n v="0"/>
    <n v="0"/>
    <n v="0"/>
    <n v="0"/>
  </r>
  <r>
    <n v="340.21199999999999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2"/>
    <s v="A-02-02-01-003-002"/>
    <s v="*PASTA O PULPA, PAPEL Y PRODUCTOS DE PAPEL; IMPRESOS Y ARTÍCULOS RELACIONADOS"/>
    <s v="A-02-02-01-003-002-01"/>
    <s v="*PASTA DE PAPEL, PAPEL Y CARTÓN"/>
    <x v="2"/>
    <x v="10"/>
    <s v="Talento Humano"/>
    <s v="Adquisicion de EPP, elementos ergonómicos de emergencia y otros elementos de 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21199999999999"/>
    <n v="0"/>
    <n v="0"/>
    <n v="0"/>
    <n v="0"/>
  </r>
  <r>
    <n v="340.3129999999999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1-002-007 01-9_x000a_A-02-02-01-002-008-02-4_x000a_A-02-02-01-003-004-01-3_x000a_A-02-02-01-003-002-01 _x000a_A-02-02-01-003-06-09_x000a_A-02-01-01-004-08-02_x000a_"/>
    <s v="*ARTÍCULOS TEXTILES (EXCEPTO PRENDAS DE VESTIR)_x000a_*DOTACIÓN (PRENDAS DE VESTIR Y CALZADO)_x000a_*QUÍMICOS ORGÁNICOS BÁSICOS _x000a_*PASTA DE PAPEL, PAPEL Y CARTÓN_x000a_*OTROS PRODUCTOS PLÁSTICOS_x000a_*INSTRUMENTOS Y APARATOS DE MEDICIÓN, *VERIFICACIÓN, ANÁLISIS, DE NAVEGACIÓN Y PARA *OTROS FINES (EXCEPTO INSTRUMENTOS ÓPTICOS); *INSTRUMENTOS DE CONTROL DE PROCESOS INDUSTRIALES, SUS PARTES, PIEZAS Y ACCESORIOS_x000a_"/>
    <s v="A-02-02-01-002-007 01-9_x000a_A-02-02-01-002-008-02-4_x000a_A-02-02-01-003-004-01-3_x000a_A-02-02-01-003-002-01 _x000a_A-02-02-01-003-06-09_x000a_A-02-01-01-004-08-02_x000a_"/>
    <s v="*ARTÍCULOS TEXTILES (EXCEPTO PRENDAS DE VESTIR)_x000a_*DOTACIÓN (PRENDAS DE VESTIR Y CALZADO)_x000a_*QUÍMICOS ORGÁNICOS BÁSICOS _x000a_*PASTA DE PAPEL, PAPEL Y CARTÓN_x000a_*OTROS PRODUCTOS PLÁSTICOS_x000a_*INSTRUMENTOS Y APARATOS DE MEDICIÓN, *VERIFICACIÓN, ANÁLISIS, DE NAVEGACIÓN Y PARA *OTROS FINES (EXCEPTO INSTRUMENTOS ÓPTICOS); *INSTRUMENTOS DE CONTROL DE PROCESOS INDUSTRIALES, SUS PARTES, PIEZAS Y ACCESORIOS_x000a_"/>
    <x v="2"/>
    <x v="10"/>
    <s v="Talento Humano"/>
    <s v="Adquisicion de EPP, elementos ergonómicos de emergencia y otros elementos de 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31299999999999"/>
    <n v="0"/>
    <n v="0"/>
    <n v="0"/>
    <n v="0"/>
  </r>
  <r>
    <n v="340.214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s v="A-02-02-02-006-004"/>
    <s v="*SERVICIOS DE TRANSPORTE DE PASAJEROS"/>
    <s v="A-02-02-02-006-004"/>
    <s v="*SERVICIOS DE TRANSPORTE DE PASAJEROS"/>
    <x v="2"/>
    <x v="10"/>
    <s v="Talento Humano"/>
    <s v="Adquisición de tiquetes al Exterior"/>
    <n v="76059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059240"/>
    <m/>
    <m/>
    <n v="0"/>
    <n v="76059240"/>
    <m/>
    <n v="340.214"/>
    <n v="0"/>
    <n v="76059240"/>
    <n v="0"/>
    <n v="0"/>
  </r>
  <r>
    <n v="340.21499999999997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s v="A-02-02-02-006-004"/>
    <s v="*SERVICIOS DE TRANSPORTE DE PASAJEROS"/>
    <s v="A-02-02-02-006-004"/>
    <s v="*SERVICIOS DE TRANSPORTE DE PASAJEROS"/>
    <x v="2"/>
    <x v="10"/>
    <s v="Talento Humano"/>
    <s v="Adquisición de tiquetes al Interior"/>
    <n v="6304132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52312"/>
    <n v="0"/>
    <n v="0"/>
    <n v="0"/>
    <n v="0"/>
    <n v="0"/>
    <n v="650365556"/>
    <m/>
    <m/>
    <n v="0"/>
    <n v="650365556"/>
    <m/>
    <n v="340.21499999999997"/>
    <n v="19952312"/>
    <n v="650365556"/>
    <n v="19952312"/>
    <n v="19952312"/>
  </r>
  <r>
    <n v="340.31599999999997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6-004"/>
    <s v="*SERVICIOS DE TRANSPORTE DE PASAJEROS"/>
    <s v="A-02-02-02-006-004-2"/>
    <s v="*SERVICIOS DE TRANSPORTE DE PASAJEROS DIFERENTE DEL TRANSPORTE LOCAL Y TURÍSTICO DE PASAJEROS"/>
    <x v="2"/>
    <x v="10"/>
    <s v="Talento Humano"/>
    <s v="Adquisición de tiquetes "/>
    <n v="393910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910332"/>
    <m/>
    <m/>
    <n v="0"/>
    <n v="393910332"/>
    <m/>
    <n v="340.31599999999997"/>
    <n v="0"/>
    <n v="393910332"/>
    <n v="0"/>
    <n v="0"/>
  </r>
  <r>
    <n v="340.21699999999998"/>
    <s v="F"/>
    <s v="REINT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s v="A-02-02-02-010"/>
    <s v="*VIÁTICOS DE LOS FUNCIONARIOS EN COMISIÓN"/>
    <m/>
    <m/>
    <x v="2"/>
    <x v="10"/>
    <s v="Talento Humano"/>
    <s v="Comisiones y Gastos de Viaje Interior"/>
    <n v="300000000"/>
    <n v="0"/>
    <n v="0"/>
    <n v="0"/>
    <n v="0"/>
    <n v="0"/>
    <n v="0"/>
    <n v="0"/>
    <n v="0"/>
    <n v="0"/>
    <n v="0"/>
    <n v="0"/>
    <n v="44600253"/>
    <n v="0"/>
    <n v="267180814.40000001"/>
    <n v="0"/>
    <n v="0"/>
    <n v="0"/>
    <n v="0"/>
    <n v="0"/>
    <n v="0"/>
    <n v="0"/>
    <n v="0"/>
    <n v="0"/>
    <n v="0"/>
    <n v="0"/>
    <n v="611781067.39999998"/>
    <m/>
    <n v="-0.4"/>
    <n v="0"/>
    <n v="611781067.39999998"/>
    <m/>
    <n v="340.21699999999998"/>
    <n v="311781067.39999998"/>
    <n v="611781067.39999998"/>
    <n v="311781067"/>
    <n v="311781067.39999998"/>
  </r>
  <r>
    <n v="340.21800000000002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5"/>
    <s v="A-02-02-006-005-01"/>
    <s v="SERVICIOS DE TRANSPORTE DE CARGA "/>
    <s v="A-02-02-006-005-01"/>
    <s v="*SERVICIOS DE TRANSPORTE DE CARGA - SERVICIOS DE MUDANZA DE MUEBLES DOMÉSTICOS Y DE OFICINA Y OTROS MENAJES POR VÍA TERRESTRE."/>
    <x v="2"/>
    <x v="10"/>
    <s v="Talento Humano"/>
    <s v="Comisiones y Gastos de Viaje Interior"/>
    <n v="5000000"/>
    <n v="0"/>
    <n v="0"/>
    <n v="0"/>
    <n v="0"/>
    <n v="0"/>
    <n v="0"/>
    <n v="0"/>
    <n v="0"/>
    <n v="0"/>
    <n v="0"/>
    <n v="0"/>
    <n v="-5000000"/>
    <n v="0"/>
    <n v="0"/>
    <n v="15000000"/>
    <n v="0"/>
    <n v="0"/>
    <n v="0"/>
    <n v="0"/>
    <n v="0"/>
    <n v="0"/>
    <n v="0"/>
    <n v="0"/>
    <n v="0"/>
    <n v="0"/>
    <n v="15000000"/>
    <m/>
    <m/>
    <n v="0"/>
    <n v="15000000"/>
    <m/>
    <n v="340.21800000000002"/>
    <n v="10000000"/>
    <n v="15000000"/>
    <n v="10000000"/>
    <n v="10000000"/>
  </r>
  <r>
    <n v="340.21899999999999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2"/>
    <s v="A-02-02-02-009-002"/>
    <s v="*SERVICIOS DE EDUCACIÓN"/>
    <s v="A-02-02-02-009-002-03_x000a_A-02-02-02-009-002-04"/>
    <s v="*SERVICIOS DE EDUCACIÓN SECUNDARIA_x000a_*SERVICIOS DE EDUCACIÓN POSTSECUNDARIA NO TERCIARIA "/>
    <x v="2"/>
    <x v="10"/>
    <s v="Talento Humano"/>
    <s v="Capacitación Cursos y Seminarios"/>
    <n v="2051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109050"/>
    <m/>
    <m/>
    <n v="0"/>
    <n v="205109050"/>
    <m/>
    <n v="340.21899999999999"/>
    <n v="0"/>
    <n v="205109050"/>
    <n v="0"/>
    <n v="0"/>
  </r>
  <r>
    <n v="340.221"/>
    <s v="F"/>
    <s v="REINT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s v="A-02-02-02-010"/>
    <s v="*VIÁTICOS DE LOS FUNCIONARIOS EN COMISIÓN"/>
    <m/>
    <m/>
    <x v="2"/>
    <x v="10"/>
    <s v="Talento Humano"/>
    <s v="Comisiones y Gastos de Viaje Exterior"/>
    <n v="63482000"/>
    <n v="0"/>
    <n v="0"/>
    <n v="0"/>
    <n v="0"/>
    <n v="0"/>
    <n v="0"/>
    <n v="0"/>
    <n v="0"/>
    <n v="0"/>
    <n v="0"/>
    <n v="0"/>
    <n v="0"/>
    <n v="0"/>
    <n v="-30000000"/>
    <n v="0"/>
    <n v="0"/>
    <n v="0"/>
    <n v="0"/>
    <n v="0"/>
    <n v="0"/>
    <n v="0"/>
    <n v="0"/>
    <n v="0"/>
    <n v="0"/>
    <n v="0"/>
    <n v="33482000"/>
    <m/>
    <m/>
    <n v="0"/>
    <n v="33482000"/>
    <m/>
    <n v="340.221"/>
    <n v="-30000000"/>
    <n v="33482000"/>
    <n v="-30000000"/>
    <n v="-30000000"/>
  </r>
  <r>
    <n v="340.22199999999998"/>
    <s v="F"/>
    <s v="REINT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s v="A-02-02-02-006-004"/>
    <s v="*SERVICIOS DE TRANSPORTE DE PASAJEROS"/>
    <s v="A-02-02-02-006-004"/>
    <s v="*SERVICIOS DE TRANSPORTE DE PASAJEROS"/>
    <x v="2"/>
    <x v="10"/>
    <s v="Talento Humano"/>
    <s v="Comisiones y Gastos de Viaje Interior"/>
    <n v="155952312"/>
    <n v="0"/>
    <n v="0"/>
    <n v="0"/>
    <n v="0"/>
    <n v="0"/>
    <n v="0"/>
    <n v="0"/>
    <n v="0"/>
    <n v="0"/>
    <n v="0"/>
    <n v="0"/>
    <n v="0"/>
    <n v="0"/>
    <n v="0"/>
    <n v="-15000000"/>
    <n v="0"/>
    <n v="0"/>
    <n v="0"/>
    <n v="0"/>
    <n v="-19952312"/>
    <n v="0"/>
    <n v="0"/>
    <n v="0"/>
    <n v="0"/>
    <n v="0"/>
    <n v="121000000"/>
    <m/>
    <m/>
    <n v="0"/>
    <n v="121000000"/>
    <m/>
    <n v="340.22199999999998"/>
    <n v="-34952312"/>
    <n v="121000000"/>
    <n v="-34952312"/>
    <n v="-34952312"/>
  </r>
  <r>
    <n v="340.32299999999998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2-006-003_x000a_A-02-02-02-006-004"/>
    <s v="*ALOJAMIENTO; SERVICIOS DE SUMINISTROS DE COMIDAS Y BEBIDAS_x000a_*SERVICIOS DE TRANSPORTE DE PASAJEROS"/>
    <s v="A-02-02-02-006-003 - 1 Y 3  _x000a_A-02-02-02-006-004 -1 Y 2"/>
    <s v="*SERVICIOS DE ALOJAMIENTO PARA ESTANCIAS CORTAS_x000a_*SERVICIOS DE SUMINISTRO DE COMIDAS_x000a_*SERVICIOS DE TRANSPORTE DE PASAJEROS_x000a_"/>
    <x v="2"/>
    <x v="10"/>
    <s v="Talento Humano"/>
    <s v="Comisiones y Gastos de Viaje"/>
    <n v="600000000"/>
    <n v="0"/>
    <n v="0"/>
    <n v="0"/>
    <n v="0"/>
    <n v="0"/>
    <n v="793578317"/>
    <n v="0"/>
    <n v="0"/>
    <n v="0"/>
    <n v="0"/>
    <n v="0"/>
    <n v="0"/>
    <n v="0"/>
    <n v="0"/>
    <n v="-500000000"/>
    <n v="0"/>
    <n v="0"/>
    <n v="0"/>
    <n v="0"/>
    <n v="0"/>
    <n v="0"/>
    <n v="0"/>
    <n v="0"/>
    <n v="0"/>
    <n v="0"/>
    <n v="893578317"/>
    <m/>
    <n v="0"/>
    <n v="0"/>
    <n v="893578317"/>
    <m/>
    <n v="340.32299999999998"/>
    <n v="293578317"/>
    <n v="893578317"/>
    <n v="293578317"/>
    <n v="293578317"/>
  </r>
  <r>
    <n v="340.22399999999999"/>
    <s v="F"/>
    <s v="REINT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8"/>
    <s v="A-02-02-01-002-008"/>
    <s v="*DOTACIÓN (PRENDAS DE VESTIR Y CALZADO)"/>
    <s v="A-02-02-01-002-008"/>
    <s v="*DOTACIÓN (PRENDAS DE VESTIR Y CALZADO)"/>
    <x v="2"/>
    <x v="10"/>
    <s v="Talento Humano"/>
    <s v="Dotación de personal"/>
    <n v="2600000"/>
    <n v="0"/>
    <n v="0"/>
    <n v="0"/>
    <n v="0"/>
    <n v="0"/>
    <n v="0"/>
    <n v="0"/>
    <n v="0"/>
    <n v="0"/>
    <n v="0"/>
    <n v="0"/>
    <n v="0"/>
    <n v="0"/>
    <n v="0"/>
    <n v="0"/>
    <n v="0"/>
    <n v="0"/>
    <n v="-1462666"/>
    <n v="0"/>
    <n v="0"/>
    <n v="0"/>
    <n v="0"/>
    <n v="0"/>
    <n v="0"/>
    <n v="0"/>
    <n v="1137334"/>
    <m/>
    <n v="0"/>
    <n v="0"/>
    <n v="1137334"/>
    <m/>
    <n v="340.22399999999999"/>
    <n v="-1462666"/>
    <n v="1137334"/>
    <n v="-1462666"/>
    <n v="-1462666"/>
  </r>
  <r>
    <n v="340.22500000000002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3"/>
    <s v="A-02-02-02-009-003"/>
    <s v="*SERVICIOS PARA EL CUIDADO DE LA SALUD HUMANA Y SERVICIOS SOCIALES"/>
    <s v="A-02-02-02-009-003-01"/>
    <s v="*SERVICIOS DE SALUD HUMANA"/>
    <x v="2"/>
    <x v="10"/>
    <s v="Talento Humano"/>
    <s v="Exámenes Médicos Ocupacionales, actividades semana de la salud y vacunación ( exámenes ingreso y retiro concurso)"/>
    <n v="109339792"/>
    <n v="0"/>
    <n v="0"/>
    <n v="0"/>
    <n v="0"/>
    <n v="0"/>
    <n v="0"/>
    <n v="0"/>
    <n v="0"/>
    <n v="0"/>
    <n v="0"/>
    <n v="0"/>
    <n v="18539687"/>
    <n v="0"/>
    <n v="-947360"/>
    <n v="0"/>
    <n v="0"/>
    <n v="0"/>
    <n v="0"/>
    <n v="0"/>
    <n v="0"/>
    <n v="0"/>
    <n v="0"/>
    <n v="0"/>
    <n v="0"/>
    <n v="0"/>
    <n v="126932119"/>
    <m/>
    <n v="0"/>
    <n v="0"/>
    <n v="126932119"/>
    <m/>
    <n v="340.22500000000002"/>
    <n v="17592327"/>
    <n v="126932119"/>
    <n v="17592327"/>
    <n v="17592327"/>
  </r>
  <r>
    <n v="340.226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2"/>
    <s v="A-02-02-02-009-002"/>
    <s v="*SERVICIOS DE EDUCACIÓN"/>
    <s v="A-02-02-02-009-002-05"/>
    <s v="*SERVICIOS DE EDUCACIÓN SUPERIOR (TERCIARIA) "/>
    <x v="2"/>
    <x v="10"/>
    <s v="Talento Humano"/>
    <s v="Incentivos Educación formal"/>
    <n v="100000000"/>
    <n v="0"/>
    <n v="0"/>
    <n v="0"/>
    <n v="0"/>
    <n v="0"/>
    <n v="0"/>
    <n v="0"/>
    <n v="0"/>
    <n v="0"/>
    <n v="0"/>
    <n v="0"/>
    <n v="0"/>
    <n v="0"/>
    <n v="-50000000"/>
    <n v="0"/>
    <n v="0"/>
    <n v="0"/>
    <n v="0"/>
    <n v="0"/>
    <n v="0"/>
    <n v="0"/>
    <n v="0"/>
    <n v="0"/>
    <n v="0"/>
    <n v="0"/>
    <n v="50000000"/>
    <m/>
    <m/>
    <n v="0"/>
    <n v="50000000"/>
    <m/>
    <n v="340.226"/>
    <n v="-50000000"/>
    <n v="50000000"/>
    <n v="-50000000"/>
    <n v="-50000000"/>
  </r>
  <r>
    <n v="340.22699999999998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s v="A-02-02-02-008-005"/>
    <s v="*SERVICIOS DE SOPORTE"/>
    <s v="A-02-02-02-008-005-01"/>
    <s v="*SERVICIOS DE EMPLEO"/>
    <x v="2"/>
    <x v="10"/>
    <s v="Talento Humano"/>
    <s v="Uso de lista de elegibles para proveer vacantes"/>
    <n v="21085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85159"/>
    <m/>
    <m/>
    <n v="0"/>
    <n v="21085159"/>
    <m/>
    <n v="340.22699999999998"/>
    <n v="0"/>
    <n v="21085159"/>
    <n v="0"/>
    <n v="0"/>
  </r>
  <r>
    <n v="340.22800000000001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0"/>
    <s v="Talento Humano"/>
    <s v="Aplicación y análisis de la Batería de Riesgos Psicosoci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22800000000001"/>
    <n v="0"/>
    <n v="0"/>
    <n v="0"/>
    <n v="0"/>
  </r>
  <r>
    <n v="340.22899999999998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s v="A-02-02-02-008-003"/>
    <s v="OTROS SERVICIOS PROFESIONALES, CIENTÍFICOS Y TÉCNICOS"/>
    <s v="A-02-02-02-008-003-01-1"/>
    <s v="SERVICIOS DE CONSULTORÍA EN ADMINISTRACIÓN Y SERVICIOS DE GESTIÓN"/>
    <x v="2"/>
    <x v="10"/>
    <s v="Talento Humano"/>
    <s v="Pruebas psicotécnicas"/>
    <n v="0"/>
    <n v="0"/>
    <n v="0"/>
    <n v="0"/>
    <n v="0"/>
    <n v="0"/>
    <n v="0"/>
    <n v="0"/>
    <n v="0"/>
    <n v="0"/>
    <n v="0"/>
    <n v="0"/>
    <n v="16496094"/>
    <n v="0"/>
    <n v="0"/>
    <n v="-16496094"/>
    <n v="0"/>
    <n v="0"/>
    <n v="0"/>
    <n v="0"/>
    <n v="0"/>
    <n v="0"/>
    <n v="0"/>
    <n v="0"/>
    <n v="0"/>
    <n v="0"/>
    <n v="0"/>
    <m/>
    <m/>
    <n v="0"/>
    <n v="0"/>
    <m/>
    <n v="340.22899999999998"/>
    <n v="0"/>
    <n v="0"/>
    <n v="0"/>
    <n v="0"/>
  </r>
  <r>
    <n v="340.23899999999998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s v="A-02-02-02-008-004"/>
    <s v="SERVICIOS DE TELECOMUNICACIONES, TRANSMISIÓN Y SUMINISTRO DE INFORMACIÓN"/>
    <s v="A-02-02-02-008-004-03                          "/>
    <s v="SERVICIOS DE CONTENIDOS EN LÍNEA (ON-LINE)"/>
    <x v="2"/>
    <x v="10"/>
    <s v="Talento Humano"/>
    <s v="Pruebas psicotécnicas"/>
    <n v="0"/>
    <n v="0"/>
    <n v="0"/>
    <n v="0"/>
    <n v="0"/>
    <n v="0"/>
    <n v="0"/>
    <n v="0"/>
    <n v="0"/>
    <n v="0"/>
    <n v="0"/>
    <n v="0"/>
    <m/>
    <n v="0"/>
    <n v="0"/>
    <n v="16496094"/>
    <n v="0"/>
    <n v="0"/>
    <n v="0"/>
    <n v="0"/>
    <n v="0"/>
    <n v="0"/>
    <n v="0"/>
    <n v="0"/>
    <n v="0"/>
    <n v="0"/>
    <n v="16496094"/>
    <m/>
    <m/>
    <n v="0"/>
    <n v="16496094"/>
    <m/>
    <n v="340.23899999999998"/>
    <n v="16496094"/>
    <n v="16496094"/>
    <n v="16496094"/>
    <n v="16496094"/>
  </r>
  <r>
    <n v="340.23099999999999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s v="A-02-02-02-008-003"/>
    <s v="*OTROS SERVICIOS PROFESIONALES, CIENTÍFICOS Y TÉCNICOS"/>
    <s v="A-02-02-02-008-003-001"/>
    <s v="*SERVICIOS DE CONSULTORÍA EN ADMINISTRACIÓN Y SERVICIOS DE GESTIÓN"/>
    <x v="2"/>
    <x v="10"/>
    <s v="Talento Humano"/>
    <s v="Realizar un proceso de pre auditoria y auditoría de certificación al subsistema de Gestión Seguridad y Salud en el Trabajo, bajo la Norma ISO 45001:2018"/>
    <n v="60000000"/>
    <n v="0"/>
    <n v="0"/>
    <n v="0"/>
    <n v="0"/>
    <n v="0"/>
    <n v="0"/>
    <n v="-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23099999999999"/>
    <n v="-60000000"/>
    <n v="0"/>
    <n v="-60000000"/>
    <n v="-60000000"/>
  </r>
  <r>
    <n v="340.23200000000003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0"/>
    <s v="Talento Humano"/>
    <s v="Certificación del SGSST bajo la Norma ISO 4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40.23200000000003"/>
    <n v="0"/>
    <n v="0"/>
    <n v="0"/>
    <n v="0"/>
  </r>
  <r>
    <n v="340.233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s v="A-02-02-02-008-004"/>
    <s v="*SERVICIOS DE TELECOMUNICACIONES, TRANSMISIÓN Y SUMINISTRO DE INFORMACIÓN"/>
    <s v="A-02-02-02-008-004-01_x000a_A-02-02-02-008-004-02"/>
    <s v="*SERVICIOS DE TELEFONÍA Y OTRAS TELECOMUNICACIONES_x000a_*SERVICIOS DE TELECOMUNICACIONES A TRAVÉS DE INTERNET"/>
    <x v="2"/>
    <x v="10"/>
    <s v="Talento Humano"/>
    <s v="Implementación Teletrabajo"/>
    <n v="150000000"/>
    <n v="0"/>
    <n v="0"/>
    <n v="0"/>
    <n v="0"/>
    <n v="0"/>
    <n v="0"/>
    <n v="0"/>
    <n v="0"/>
    <n v="0"/>
    <n v="0"/>
    <n v="0"/>
    <n v="0"/>
    <n v="0"/>
    <n v="-150000000"/>
    <n v="0"/>
    <n v="0"/>
    <n v="0"/>
    <n v="0"/>
    <n v="0"/>
    <n v="0"/>
    <n v="0"/>
    <n v="0"/>
    <n v="0"/>
    <n v="0"/>
    <n v="0"/>
    <n v="0"/>
    <m/>
    <m/>
    <n v="0"/>
    <n v="0"/>
    <m/>
    <n v="340.233"/>
    <n v="-150000000"/>
    <n v="0"/>
    <n v="-150000000"/>
    <n v="-150000000"/>
  </r>
  <r>
    <n v="340.23399999999998"/>
    <s v="F"/>
    <s v="REINT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6"/>
    <s v="A-02-02-02-009-006"/>
    <s v="*SERVICIOS DE ESPARCIMIENTO, CULTURALES Y DEPORTIVOS"/>
    <s v="A-02-02-02-009-006-05"/>
    <s v="*SERVICIOS DEPORTIVOS Y DEPORTES RECREATIVOS"/>
    <x v="2"/>
    <x v="10"/>
    <s v="Talento Humano"/>
    <s v="Organización y logistica de las actividades a realizar por concepto de selección, salud ocupacional, bienestar y capacitación."/>
    <n v="191742045"/>
    <n v="0"/>
    <n v="0"/>
    <n v="0"/>
    <n v="0"/>
    <n v="0"/>
    <n v="0"/>
    <n v="0"/>
    <n v="0"/>
    <n v="0"/>
    <n v="0"/>
    <n v="0"/>
    <n v="-67693526"/>
    <n v="0"/>
    <n v="0"/>
    <n v="0"/>
    <n v="0"/>
    <n v="0"/>
    <n v="0"/>
    <n v="0"/>
    <n v="27000000"/>
    <n v="0"/>
    <n v="0"/>
    <n v="0"/>
    <n v="0"/>
    <n v="0"/>
    <n v="151048519"/>
    <m/>
    <m/>
    <n v="0"/>
    <n v="151048519"/>
    <m/>
    <n v="340.23399999999998"/>
    <n v="-40693526"/>
    <n v="151048519"/>
    <n v="-40693526"/>
    <n v="-40693526"/>
  </r>
  <r>
    <n v="340.23500000000001"/>
    <s v="F"/>
    <s v="REINT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s v="A-02-02-02-008-003"/>
    <s v="*OTROS SERVICIOS PROFESIONALES, CIENTÍFICOS Y TÉCNICOS"/>
    <s v="A-02-02-02-008-003-01-5_x000a_A-02-02-02-008-003-01-3"/>
    <s v="*SERVICIOS DE SUMINISTRO DE INFRAESTRUCTURA DE HOSTING Y DE TECNOLOGÍA DE LA INFORMACIÓN (TI)_x000a_*SERVICIOS DE TECNOLOGÍA DE LA INFORMACIÓN (TI) DE CONSULTORÍA Y DE APOYO "/>
    <x v="2"/>
    <x v="10"/>
    <s v="Talento Humano"/>
    <s v="Soporte Software Gestión Talento Humano"/>
    <n v="97666160"/>
    <n v="0"/>
    <n v="0"/>
    <n v="0"/>
    <n v="0"/>
    <n v="0"/>
    <n v="0"/>
    <n v="0"/>
    <n v="0"/>
    <n v="0"/>
    <n v="0"/>
    <n v="0"/>
    <n v="-16496094"/>
    <n v="0"/>
    <n v="-100043"/>
    <n v="0"/>
    <n v="0"/>
    <n v="0"/>
    <n v="-100043"/>
    <n v="0"/>
    <n v="0"/>
    <n v="0"/>
    <n v="0"/>
    <n v="0"/>
    <n v="0"/>
    <n v="0"/>
    <n v="80969980"/>
    <m/>
    <n v="0"/>
    <n v="0"/>
    <n v="80969980"/>
    <m/>
    <n v="340.23500000000001"/>
    <n v="-16696180"/>
    <n v="80969980"/>
    <n v="-16696180"/>
    <n v="-16696180"/>
  </r>
  <r>
    <n v="340.23599999999999"/>
    <s v="F"/>
    <s v="REINT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7"/>
    <s v="A-02-02-01-002-007_x000a_"/>
    <s v="*ARTÍCULOS TEXTILES (EXCEPTO PRENDAS DE VESTIR)_x000a_"/>
    <s v="A-02-02-01-002-007_x000a_"/>
    <s v="*ARTÍCULOS TEXTILES (EXCEPTO PRENDAS DE VESTIR)_x000a_"/>
    <x v="2"/>
    <x v="10"/>
    <s v="Talento Humano"/>
    <s v="Adquisición de Elementos de Bioseguridad"/>
    <n v="84532500"/>
    <n v="0"/>
    <n v="0"/>
    <n v="0"/>
    <n v="0"/>
    <n v="0"/>
    <n v="0"/>
    <n v="35467500"/>
    <n v="0"/>
    <n v="-10900000"/>
    <n v="0"/>
    <n v="0"/>
    <n v="-83332565"/>
    <n v="0"/>
    <n v="-6068969"/>
    <n v="0"/>
    <n v="0"/>
    <n v="0"/>
    <n v="0"/>
    <n v="0"/>
    <n v="0"/>
    <n v="0"/>
    <n v="0"/>
    <n v="0"/>
    <n v="0"/>
    <n v="0"/>
    <n v="19698466"/>
    <m/>
    <m/>
    <n v="0"/>
    <n v="19698466"/>
    <m/>
    <n v="340.23599999999999"/>
    <n v="-64834034"/>
    <n v="19698466"/>
    <n v="-64834034"/>
    <n v="-64834034"/>
  </r>
  <r>
    <n v="340.23700000000002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4"/>
    <s v="A-02-02-01-003-004"/>
    <s v="*QUÍMICOS BÁSICOS"/>
    <s v="A-02-02-01-003-004-01"/>
    <s v="*QUÍMICOS ORGÁNICOS BÁSICOS "/>
    <x v="2"/>
    <x v="10"/>
    <s v="Talento Humano"/>
    <s v="Adquisición de Elementos de Bioseguridad"/>
    <n v="96000000"/>
    <n v="0"/>
    <n v="0"/>
    <n v="0"/>
    <n v="0"/>
    <n v="0"/>
    <n v="0"/>
    <n v="0"/>
    <n v="0"/>
    <n v="-25098610"/>
    <n v="0"/>
    <n v="0"/>
    <n v="-59294178"/>
    <n v="0"/>
    <n v="-2720595"/>
    <n v="0"/>
    <n v="0"/>
    <n v="0"/>
    <n v="0"/>
    <n v="0"/>
    <n v="0"/>
    <n v="0"/>
    <n v="0"/>
    <n v="0"/>
    <n v="0"/>
    <n v="0"/>
    <n v="8886617"/>
    <m/>
    <m/>
    <n v="0"/>
    <n v="8886617"/>
    <m/>
    <n v="340.23700000000002"/>
    <n v="-87113383"/>
    <n v="8886617"/>
    <n v="-87113383"/>
    <n v="-87113383"/>
  </r>
  <r>
    <n v="340.238"/>
    <s v="F"/>
    <s v="REINT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2"/>
    <s v="A-02-02-01-003-002"/>
    <s v="*PASTA O PULPA, PAPEL Y PRODUCTOS DE PAPEL; IMPRESOS Y ARTÍCULOS RELACIONADOS"/>
    <s v="A-02-02-01-003-002-01"/>
    <s v="*PASTA DE PAPEL, PAPEL Y CARTÓN"/>
    <x v="2"/>
    <x v="10"/>
    <s v="Talento Humano"/>
    <s v="Adquisición de Elementos de Bioseguridad"/>
    <n v="10522500"/>
    <n v="0"/>
    <n v="0"/>
    <n v="0"/>
    <n v="0"/>
    <n v="0"/>
    <n v="0"/>
    <n v="0"/>
    <n v="0"/>
    <n v="0"/>
    <n v="0"/>
    <n v="0"/>
    <n v="-7625659"/>
    <n v="0"/>
    <n v="-5743"/>
    <n v="0"/>
    <n v="0"/>
    <n v="0"/>
    <n v="0"/>
    <n v="0"/>
    <n v="0"/>
    <n v="0"/>
    <n v="0"/>
    <n v="0"/>
    <n v="0"/>
    <n v="0"/>
    <n v="2891098"/>
    <m/>
    <m/>
    <n v="0"/>
    <n v="2891098"/>
    <m/>
    <n v="340.238"/>
    <n v="-7631402"/>
    <n v="2891098"/>
    <n v="-7631402"/>
    <n v="-7631402"/>
  </r>
  <r>
    <n v="340.339"/>
    <s v="F"/>
    <s v="REINT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A-02-02-01-002-007_x000a_A-02-02-01-003-004_x000a_A-02-02-01-003-002"/>
    <s v="*ARTÍCULOS TEXTILES (EXCEPTO PRENDAS DE VESTIR)_x000a_*QUÍMICOS BÁSICOS_x000a_*PASTA O PULPA, PAPEL Y PRODUCTOS DE PAPEL; IMPRESOS Y ARTÍCULOS RELACIONADOS"/>
    <s v="A-02-02-01-002-007_x000a_A-02-02-01-002-008 _x000a_A-02-02-01-003-004-01_x000a_A-02-02-01-003-002-01_x000a_A-02-01-01-004-003-09 "/>
    <s v="*ARTÍCULOS TEXTILES (EXCEPTO PRENDAS DE VESTIR)_x000a_*DOTACIÓN (PRENDAS DE VESTIR Y CALZADO)_x000a_*QUÍMICOS ORGÁNICOS BÁSICOS _x000a_*PASTA DE PAPEL, PAPEL Y CARTÓN_x000a_*OTRAS MÁQUINAS PARA USOS GENERALES Y SUS PARTES Y PIEZAS"/>
    <x v="2"/>
    <x v="10"/>
    <s v="Talento Humano"/>
    <s v="Adquisición de Elementos de Bioseguridad"/>
    <n v="0"/>
    <n v="0"/>
    <n v="0"/>
    <n v="0"/>
    <n v="0"/>
    <n v="0"/>
    <n v="169643250"/>
    <n v="0"/>
    <n v="0"/>
    <n v="0"/>
    <n v="0"/>
    <n v="0"/>
    <n v="-109247447"/>
    <n v="0"/>
    <n v="-4813473.5999999996"/>
    <n v="0"/>
    <n v="0"/>
    <n v="0"/>
    <n v="0"/>
    <n v="0"/>
    <n v="0"/>
    <n v="0"/>
    <n v="0"/>
    <n v="0"/>
    <n v="0"/>
    <n v="0"/>
    <n v="55582329.399999999"/>
    <m/>
    <n v="0"/>
    <n v="0"/>
    <n v="55582329.399999999"/>
    <m/>
    <n v="340.339"/>
    <n v="55582329.399999999"/>
    <n v="55582329.399999999"/>
    <n v="55582329.399999999"/>
    <n v="55582329.399999999"/>
  </r>
  <r>
    <n v="210.428"/>
    <s v="I"/>
    <s v="REINCORP"/>
    <s v="I"/>
    <s v="4. INVERSIÓN"/>
    <s v="C-0211"/>
    <s v="REINTEGRACION DE PERSONAS Y GRUPOS ALZADOS EN ARMAS DESDE EL SECTOR PRESIDENCIA"/>
    <s v="C-0211-1000"/>
    <s v="INTERSUBSECTORIAL GOBIERNO"/>
    <s v="C-0211-1000-4-0-0211022-02"/>
    <s v="SERVICIOS DE ACOMPAÑAMIENTO A LA POBLACIÓN BENEFICIARIA DE LA REINCORPORACIÓN"/>
    <s v="C-0211-1000-4-0-0211022-02"/>
    <s v="A-02-02-02-009-002_x000a_A-02-02-02-008-001_x000a_A-02-02-02-006-004_x000a_A-02-02-02-008-003_x000a__x000a_"/>
    <s v="*SERVICIOS DE EDUCACIÓN_x000a_*SERVICIOS DE INVESTIGACIÓN Y DESARROLLO_x000a_*SERVICIOS DE TRANSPORTE DE PASAJEROS_x000a_*OTROS SERVICIOS PROFESIONALES, CIENTÍFICOS Y TÉCNICOS_x000a__x000a_"/>
    <s v="A-02-02-02-009-002-04_x000a_A-02-02-02-008-001-02_x000a_A-02-02-02-006-004_x000a_A-02-02-02-008-003-09 _x000a_"/>
    <s v="*SEVICIOS DE EDUCACIÓN POSTSECUNDARIA NO TERCIARIA_x000a_*SERVICIOS DE INVESTIGACIÓN Y DESARROLLO EXPERIMENTAL EN CIENCIAS SOCIALES Y HUMANIDADES_x000a_*SERVICIOS DE TRANSPORTE DE PASAJEROS_x000a_*OTROS SERVICIOS PROFESIONALES Y TÉCNICOS N.C.P._x000a__x000a_"/>
    <x v="1"/>
    <x v="5"/>
    <s v="Dirección Programática de Reintegración"/>
    <s v="Fortalecimiento de la Reincorporación de los Ex-integrantes de las FARC-EP  NACIONAL"/>
    <m/>
    <n v="0"/>
    <n v="0"/>
    <n v="0"/>
    <n v="0"/>
    <n v="0"/>
    <n v="0"/>
    <n v="0"/>
    <n v="0"/>
    <n v="0"/>
    <n v="0"/>
    <n v="0"/>
    <n v="0"/>
    <n v="0"/>
    <n v="0"/>
    <n v="0"/>
    <n v="6766088400"/>
    <n v="0"/>
    <n v="0"/>
    <n v="0"/>
    <n v="0"/>
    <n v="0"/>
    <n v="0"/>
    <n v="0"/>
    <n v="0"/>
    <n v="0"/>
    <n v="6766088400"/>
    <m/>
    <n v="0"/>
    <n v="0"/>
    <n v="6766088400"/>
    <m/>
    <n v="210.428"/>
    <n v="6766088400"/>
    <n v="6766088400"/>
    <n v="6766088400"/>
    <n v="6766088400"/>
  </r>
  <r>
    <n v="320.30500000000001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LA POBLACIÓN BENEFICIARIA DE LA"/>
    <s v="A-03-03-01-001"/>
    <s v="A-03-12"/>
    <s v="*A LOS HOGARES DIFERENTES DE PRESTACIONES SOCIALES "/>
    <s v="A-03-12"/>
    <s v="*A LOS HOGARES DIFERENTES DE PRESTACIONES SOCIALES "/>
    <x v="2"/>
    <x v="9"/>
    <s v="Subdirección Financiera"/>
    <s v="Beneficios económicos para la Reincorporación (Asignación Única de Normalización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320.30500000000001"/>
    <n v="0"/>
    <n v="0"/>
    <n v="0"/>
    <n v="0"/>
  </r>
  <r>
    <n v="320.30599999999998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REINCORPORACIÓN -"/>
    <s v="A-03-03-01-001"/>
    <s v="A-03-12"/>
    <s v="*A LOS HOGARES DIFERENTES DE PRESTACIONES SOCIALES "/>
    <s v="A-03-12"/>
    <s v="*A LOS HOGARES DIFERENTES DE PRESTACIONES SOCIALES "/>
    <x v="2"/>
    <x v="9"/>
    <s v="Subdirección Financiera"/>
    <s v="Beneficios económicos para la Reincorporación (Renta básica mensual)"/>
    <n v="0"/>
    <n v="62806800"/>
    <n v="0"/>
    <n v="0"/>
    <n v="0"/>
    <n v="0"/>
    <n v="0"/>
    <n v="0"/>
    <n v="0"/>
    <n v="0"/>
    <n v="0"/>
    <n v="0"/>
    <n v="0"/>
    <n v="0"/>
    <n v="-62806800"/>
    <n v="0"/>
    <n v="0"/>
    <n v="0"/>
    <n v="0"/>
    <n v="0"/>
    <n v="0"/>
    <n v="0"/>
    <n v="0"/>
    <n v="0"/>
    <n v="0"/>
    <n v="0"/>
    <n v="0"/>
    <m/>
    <n v="0"/>
    <n v="0"/>
    <n v="0"/>
    <m/>
    <n v="320.30599999999998"/>
    <n v="-62806800"/>
    <n v="0"/>
    <n v="-62806800"/>
    <n v="-62806800"/>
  </r>
  <r>
    <n v="320.30700000000002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RTALECIMIENTO DE LA"/>
    <s v="A-03-03-01-001"/>
    <s v="A-03-09"/>
    <s v="*GASTO PUBLICO"/>
    <s v="A-03-09"/>
    <s v="*GASTO PUBLICO"/>
    <x v="2"/>
    <x v="9"/>
    <s v="Subdirección Financiera"/>
    <s v="Beneficios económicos para la Reincorporación (Proyectos productivos)"/>
    <n v="0"/>
    <n v="0"/>
    <n v="0"/>
    <n v="0"/>
    <n v="0"/>
    <n v="0"/>
    <n v="32000000"/>
    <n v="0"/>
    <n v="0"/>
    <n v="0"/>
    <n v="0"/>
    <n v="0"/>
    <n v="0"/>
    <n v="0"/>
    <n v="0"/>
    <n v="0"/>
    <n v="0"/>
    <n v="0"/>
    <n v="0"/>
    <n v="-8001350"/>
    <n v="0"/>
    <n v="0"/>
    <n v="0"/>
    <n v="0"/>
    <n v="0"/>
    <n v="0"/>
    <n v="23998650"/>
    <m/>
    <n v="0"/>
    <n v="0"/>
    <n v="23998650"/>
    <m/>
    <n v="320.30700000000002"/>
    <n v="23998650"/>
    <n v="23998650"/>
    <n v="23998650"/>
    <n v="23998650"/>
  </r>
  <r>
    <n v="320.30799999999999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REINCORPORACIÓN DE LOS"/>
    <s v="A-03-03-01-001"/>
    <s v="A-03-12"/>
    <s v="*A LOS HOGARES DIFERENTES DE PRESTACIONES SOCIALES "/>
    <s v="A-03-12"/>
    <s v="*A LOS HOGARES DIFERENTES DE PRESTACIONES SOCIALES "/>
    <x v="2"/>
    <x v="9"/>
    <s v="Subdirección Financiera"/>
    <s v="Beneficios económicos para la Reincorporación (Asignación Mensual)"/>
    <n v="0"/>
    <n v="117868454"/>
    <n v="0"/>
    <n v="0"/>
    <n v="0"/>
    <n v="0"/>
    <n v="193653274"/>
    <n v="0"/>
    <n v="0"/>
    <n v="0"/>
    <n v="0"/>
    <n v="0"/>
    <n v="0"/>
    <n v="0"/>
    <n v="-134780818"/>
    <n v="0"/>
    <n v="0"/>
    <n v="0"/>
    <n v="0"/>
    <n v="0"/>
    <n v="0"/>
    <n v="0"/>
    <n v="0"/>
    <n v="0"/>
    <n v="0"/>
    <n v="0"/>
    <n v="176740910"/>
    <m/>
    <n v="0"/>
    <n v="0"/>
    <n v="176740910"/>
    <m/>
    <n v="320.30799999999999"/>
    <n v="58872456"/>
    <n v="176740910"/>
    <n v="58872456"/>
    <n v="58872456"/>
  </r>
  <r>
    <n v="320.30900000000003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EXINTEGRANTES DE LAS FARC-EP"/>
    <s v="A-03-03-01-001"/>
    <s v="A-03-12"/>
    <s v="*A LOS HOGARES DIFERENTES DE PRESTACIONES SOCIALES "/>
    <s v="A-03-12"/>
    <s v="*A LOS HOGARES DIFERENTES DE PRESTACIONES SOCIALES "/>
    <x v="2"/>
    <x v="9"/>
    <s v="Subdirección Financiera"/>
    <s v="Beneficios económicos para la Reincorporación (Sistema de Protección a la vejez)"/>
    <n v="0"/>
    <n v="16978020"/>
    <n v="0"/>
    <n v="0"/>
    <n v="0"/>
    <n v="0"/>
    <n v="0"/>
    <n v="0"/>
    <n v="0"/>
    <n v="0"/>
    <n v="0"/>
    <n v="0"/>
    <n v="0"/>
    <n v="0"/>
    <n v="-14801920"/>
    <n v="0"/>
    <n v="0"/>
    <n v="0"/>
    <n v="0"/>
    <n v="0"/>
    <n v="0"/>
    <n v="0"/>
    <n v="0"/>
    <n v="0"/>
    <n v="0"/>
    <n v="0"/>
    <n v="2176100"/>
    <m/>
    <n v="0"/>
    <n v="0"/>
    <n v="2176100"/>
    <m/>
    <n v="320.30900000000003"/>
    <n v="-14801920"/>
    <n v="2176100"/>
    <n v="-14801920"/>
    <n v="-14801920"/>
  </r>
  <r>
    <n v="310.30700000000002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NACIONAL"/>
    <s v="A-03-03-01-001"/>
    <s v="REVISAR CONCEPTO INDIVIDUAL"/>
    <m/>
    <m/>
    <m/>
    <x v="2"/>
    <x v="8"/>
    <s v="Secretaria General"/>
    <s v="Costos Programa de Reincorporación Económica y social (Administrativo)"/>
    <n v="0"/>
    <n v="21233950369"/>
    <n v="0"/>
    <n v="261481541"/>
    <n v="0"/>
    <n v="64961316"/>
    <n v="15141213349"/>
    <n v="0"/>
    <n v="0"/>
    <n v="-9323911"/>
    <n v="880972233"/>
    <n v="4364391195"/>
    <n v="-33483073"/>
    <n v="-20000000"/>
    <n v="394275012"/>
    <n v="0"/>
    <n v="0"/>
    <n v="-1312984249"/>
    <n v="0"/>
    <n v="-4374071587.71"/>
    <n v="16816828.000000015"/>
    <n v="0"/>
    <n v="0"/>
    <n v="0"/>
    <n v="0"/>
    <n v="0"/>
    <n v="36608199022.290001"/>
    <m/>
    <n v="-360558955.09999955"/>
    <n v="0"/>
    <n v="36608199022.289993"/>
    <m/>
    <n v="310.30700000000002"/>
    <n v="15374248653.290001"/>
    <n v="36608199022.290001"/>
    <n v="15013689698.190001"/>
    <n v="15374248653.290001"/>
  </r>
  <r>
    <n v="210.32400000000001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REVISAR CONCEPTO INDIVIDUAL"/>
    <m/>
    <m/>
    <m/>
    <x v="1"/>
    <x v="5"/>
    <s v="Dirección Programática de Reintegración"/>
    <s v="Costos Programa de Reincorporación Económica y social (Misional)"/>
    <n v="0"/>
    <n v="30668402282"/>
    <n v="0"/>
    <n v="0"/>
    <n v="0"/>
    <n v="0"/>
    <n v="40259799034"/>
    <n v="1253000000"/>
    <n v="200000000"/>
    <n v="0"/>
    <n v="0"/>
    <n v="-481287474"/>
    <n v="33483073"/>
    <n v="0"/>
    <n v="-181885474"/>
    <n v="0"/>
    <n v="0"/>
    <n v="1313900000"/>
    <n v="407811626"/>
    <n v="-213899289"/>
    <n v="0"/>
    <n v="0"/>
    <n v="0"/>
    <n v="0"/>
    <n v="0"/>
    <n v="0"/>
    <n v="73259323778"/>
    <m/>
    <n v="-20020533"/>
    <n v="0"/>
    <n v="73259323778"/>
    <m/>
    <n v="210.32400000000001"/>
    <n v="42590921496"/>
    <n v="73259323778"/>
    <n v="42570900963"/>
    <n v="42590921496"/>
  </r>
  <r>
    <n v="310.30799999999999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REVISAR CONCEPTO INDIVIDUAL"/>
    <m/>
    <m/>
    <m/>
    <x v="2"/>
    <x v="8"/>
    <s v="Secretaria General"/>
    <s v="Costos CNR y CTR (Acuerdo Final 3.2.2.3) Reincorporación Institucional (Administrativo)"/>
    <n v="0"/>
    <n v="391348993"/>
    <n v="0"/>
    <n v="0"/>
    <n v="0"/>
    <n v="0"/>
    <n v="915751"/>
    <n v="0"/>
    <n v="0"/>
    <n v="9323914"/>
    <n v="0"/>
    <n v="-1180788"/>
    <n v="0"/>
    <n v="20000000"/>
    <n v="0"/>
    <n v="0"/>
    <n v="0"/>
    <n v="-915751"/>
    <n v="0"/>
    <n v="0"/>
    <n v="10000000"/>
    <n v="0"/>
    <n v="0"/>
    <n v="0"/>
    <n v="0"/>
    <n v="0"/>
    <n v="429492119"/>
    <m/>
    <n v="0"/>
    <n v="0"/>
    <n v="429492119"/>
    <m/>
    <n v="310.30799999999999"/>
    <n v="38143126"/>
    <n v="429492119"/>
    <n v="38143126"/>
    <n v="38143126"/>
  </r>
  <r>
    <n v="210.32499999999999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REVISAR CONCEPTO INDIVIDUAL"/>
    <m/>
    <m/>
    <m/>
    <x v="1"/>
    <x v="5"/>
    <s v="Dirección Programática de Reintegración"/>
    <s v="Costos CNR y CTR (Acuerdo Final 3.2.2.3) Reincorporación Institucional (Misional)"/>
    <n v="0"/>
    <n v="1908382561"/>
    <n v="0"/>
    <n v="0"/>
    <n v="0"/>
    <n v="0"/>
    <n v="0"/>
    <n v="0"/>
    <n v="910175800"/>
    <n v="0"/>
    <n v="0"/>
    <n v="0"/>
    <n v="0"/>
    <n v="0"/>
    <n v="0"/>
    <n v="0"/>
    <n v="0"/>
    <n v="0"/>
    <n v="-407811626"/>
    <n v="-64409133"/>
    <n v="0"/>
    <n v="0"/>
    <n v="0"/>
    <n v="0"/>
    <n v="0"/>
    <n v="0"/>
    <n v="2346337602"/>
    <m/>
    <n v="-10405867"/>
    <n v="0"/>
    <n v="2346337602"/>
    <m/>
    <n v="210.32499999999999"/>
    <n v="437955041"/>
    <n v="2346337602"/>
    <n v="427549174"/>
    <n v="437955041"/>
  </r>
  <r>
    <n v="332.36399999999998"/>
    <s v="F"/>
    <s v="REINCORP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REVISAR CONCEPTO INDIVIDUAL"/>
    <m/>
    <m/>
    <m/>
    <x v="2"/>
    <x v="6"/>
    <s v="Grupo de Gestion Administrativa"/>
    <s v="Administración de los Antiguos ETCR"/>
    <n v="0"/>
    <n v="990609827"/>
    <n v="0"/>
    <n v="0"/>
    <n v="0"/>
    <n v="0"/>
    <n v="24211039290"/>
    <n v="0"/>
    <n v="0"/>
    <n v="-3"/>
    <n v="-880972233"/>
    <n v="-3881922933"/>
    <n v="0"/>
    <n v="0"/>
    <n v="0"/>
    <n v="0"/>
    <n v="0"/>
    <n v="0"/>
    <n v="0"/>
    <n v="5000000000"/>
    <n v="-26816828"/>
    <n v="0"/>
    <n v="0"/>
    <n v="0"/>
    <n v="0"/>
    <n v="0"/>
    <n v="25411937120"/>
    <m/>
    <n v="0"/>
    <n v="0"/>
    <n v="25411937120"/>
    <m/>
    <n v="332.36399999999998"/>
    <n v="24421327293"/>
    <n v="25411937120"/>
    <n v="24421327293"/>
    <n v="24421327293"/>
  </r>
  <r>
    <n v="410.101"/>
    <s v="F"/>
    <s v="REINT"/>
    <s v="P"/>
    <s v="1. GASTOS DE PERSONAL"/>
    <s v="A-01-01-01"/>
    <s v="SALARIO"/>
    <s v="A-01-01-01"/>
    <s v="SALARIO"/>
    <s v="A-01-01-01"/>
    <s v="SALARIO"/>
    <s v="A-01-01-01"/>
    <s v="A-01-01-01"/>
    <m/>
    <m/>
    <m/>
    <x v="2"/>
    <x v="11"/>
    <s v="Nómina Planta Funcionarios "/>
    <s v="Nómina Planta Funcionarios ARN"/>
    <n v="25663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5000000"/>
    <n v="0"/>
    <n v="0"/>
    <n v="0"/>
    <n v="0"/>
    <n v="0"/>
    <n v="25308000000"/>
    <m/>
    <n v="-2479386973"/>
    <n v="0"/>
    <n v="25308000000"/>
    <m/>
    <n v="410.101"/>
    <n v="-355000000"/>
    <n v="25308000000"/>
    <n v="-2834386973"/>
    <n v="-355000000"/>
  </r>
  <r>
    <n v="410.10199999999998"/>
    <s v="F"/>
    <s v="REINT"/>
    <s v="P"/>
    <s v="1. GASTOS DE PERSONAL"/>
    <s v="A-01-01-02"/>
    <s v="CONTRIBUCIONES INHERENTES A LA NOMINA"/>
    <s v="A-01-01-02"/>
    <s v="CONTRIBUCIONES INHERENTES A LA NOMINA"/>
    <s v="A-01-01-02"/>
    <s v="CONTRIBUCIONES INHERENTES A LA NOMINA"/>
    <s v="A-01-01-02"/>
    <s v="A-01-01-02"/>
    <m/>
    <m/>
    <m/>
    <x v="2"/>
    <x v="11"/>
    <s v="Nómina Planta Funcionarios "/>
    <s v="Nómina Planta Funcionarios ARN"/>
    <n v="934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6000000"/>
    <m/>
    <n v="-586000000"/>
    <n v="0"/>
    <n v="9346000000"/>
    <m/>
    <n v="410.10199999999998"/>
    <n v="0"/>
    <n v="9346000000"/>
    <n v="-586000000"/>
    <n v="0"/>
  </r>
  <r>
    <n v="410.10300000000001"/>
    <s v="F"/>
    <s v="REINT"/>
    <s v="P"/>
    <s v="1. GASTOS DE PERSONAL"/>
    <s v="A-01-01-03"/>
    <s v="REMUNERACIONES NO CONSTITUTIVAS DE FACTOR SALARIAL"/>
    <s v="A-01-01-03"/>
    <s v="REMUNERACIONES NO CONSTITUTIVAS DE FACTOR SALARIAL"/>
    <s v="A-01-01-03"/>
    <s v="REMUNERACIONES NO CONSTITUTIVAS DE FACTOR SALARIAL"/>
    <s v="A-01-01-03"/>
    <s v="A-01-01-03"/>
    <m/>
    <m/>
    <m/>
    <x v="2"/>
    <x v="11"/>
    <s v="Nómina Planta Funcionarios "/>
    <s v="Nómina Planta Funcionarios ARN"/>
    <n v="21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000000"/>
    <n v="0"/>
    <n v="0"/>
    <n v="0"/>
    <n v="0"/>
    <n v="0"/>
    <n v="2545000000"/>
    <m/>
    <n v="-145340438"/>
    <n v="0"/>
    <n v="2545000000"/>
    <m/>
    <n v="410.10300000000001"/>
    <n v="355000000"/>
    <n v="2545000000"/>
    <n v="209659562"/>
    <n v="355000000"/>
  </r>
  <r>
    <n v="410.30399999999997"/>
    <s v="F"/>
    <s v="REINT"/>
    <s v="TP"/>
    <s v="3. TRANSFERENCIAS PERSONAL"/>
    <s v="A-03-04"/>
    <s v="PRESTACIONES SOCIALES"/>
    <s v="A-03-04-02"/>
    <s v="PRESTACIONES SOCIALES RELACIONADAS CON EL EMPLEO"/>
    <s v="A-03-04-02-012"/>
    <s v="INCAPACIDADES Y LICENCIAS DE MATERNIDAD Y PATERNIDAD (NO DE PENSIONES)"/>
    <s v="A-03-04-02-12-001"/>
    <s v="A-03-04-02-12-001"/>
    <m/>
    <m/>
    <m/>
    <x v="2"/>
    <x v="11"/>
    <s v="Nómina Planta Funcionarios "/>
    <s v="Nómina Planta Funcionarios ARN"/>
    <n v="7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0000"/>
    <m/>
    <n v="-15000000"/>
    <n v="0"/>
    <n v="75000000"/>
    <m/>
    <n v="410.30399999999997"/>
    <n v="0"/>
    <n v="75000000"/>
    <n v="-15000000"/>
    <n v="0"/>
  </r>
  <r>
    <n v="410.30500000000001"/>
    <s v="F"/>
    <s v="REINT"/>
    <s v="TP"/>
    <s v="3. TRANSFERENCIAS PERSONAL"/>
    <s v="A-03-04"/>
    <s v="PRESTACIONES SOCIALES"/>
    <s v="A-03-04-02"/>
    <s v="PRESTACIONES SOCIALES RELACIONADAS CON EL EMPLEO"/>
    <s v="A-03-04-02-012"/>
    <s v="INCAPACIDADES Y LICENCIAS DE MATERNIDAD Y PATERNIDAD (NO DE PENSIONES)"/>
    <s v="A-03-04-02-12-002"/>
    <s v="A-03-04-02-12-002"/>
    <m/>
    <m/>
    <m/>
    <x v="2"/>
    <x v="11"/>
    <s v="Nómina Planta Funcionarios "/>
    <s v="Nómina Planta Funcionarios ARN"/>
    <n v="7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0000"/>
    <m/>
    <n v="-19000000"/>
    <n v="0"/>
    <n v="75000000"/>
    <m/>
    <n v="410.30500000000001"/>
    <n v="0"/>
    <n v="75000000"/>
    <n v="-19000000"/>
    <n v="0"/>
  </r>
  <r>
    <n v="420.30099999999999"/>
    <s v="F"/>
    <s v="REINT"/>
    <s v="TF"/>
    <s v="8. GASTOS POR TRIBUTOS, MULTAS, SANCIONES E INTERESES DE MORA"/>
    <s v="A-08-04"/>
    <s v="CONTRIBUCIONES"/>
    <s v="A-08-04"/>
    <s v="CONTRIBUCIONES"/>
    <s v="A-08-04-01"/>
    <s v="CUOTA DE FISCALIZACIÓN Y AUDITAJE"/>
    <s v="A-08-04-01"/>
    <m/>
    <m/>
    <m/>
    <m/>
    <x v="2"/>
    <x v="12"/>
    <s v="Subdirección Financiera"/>
    <s v="Tributo tarifa Control Fiscal Contraloría General de la República"/>
    <n v="254000000"/>
    <n v="0"/>
    <n v="0"/>
    <n v="0"/>
    <n v="0"/>
    <n v="0"/>
    <n v="0"/>
    <n v="0"/>
    <n v="0"/>
    <n v="0"/>
    <n v="0"/>
    <n v="0"/>
    <n v="0"/>
    <n v="0"/>
    <n v="0"/>
    <n v="0"/>
    <n v="0"/>
    <n v="58178275"/>
    <n v="0"/>
    <n v="0"/>
    <n v="0"/>
    <n v="0"/>
    <n v="0"/>
    <n v="0"/>
    <n v="0"/>
    <n v="0"/>
    <n v="312178275"/>
    <m/>
    <m/>
    <n v="0"/>
    <n v="312178275"/>
    <m/>
    <n v="420.30099999999999"/>
    <n v="58178275"/>
    <n v="312178275"/>
    <n v="58178275"/>
    <n v="58178275"/>
  </r>
  <r>
    <n v="430.30099999999999"/>
    <s v="F"/>
    <s v="REINT"/>
    <s v="TF"/>
    <s v="8. GASTOS POR TRIBUTOS, MULTAS, SANCIONES E INTERESES DE MORA"/>
    <s v="A-08-01"/>
    <s v="IMPUESTOS"/>
    <s v="A-08-01"/>
    <s v="IMPUESTOS"/>
    <s v="A-08-01-02-006"/>
    <s v="IMPUESTO SOBRE VEHÍCULOS AUTOMOTORES"/>
    <s v="A-08-01-02-006"/>
    <m/>
    <m/>
    <m/>
    <m/>
    <x v="2"/>
    <x v="13"/>
    <s v="Grupo de Gestion Administrativa"/>
    <s v="Impuestos y Multas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m/>
    <n v="-390000"/>
    <n v="0"/>
    <n v="1000000"/>
    <m/>
    <n v="430.30099999999999"/>
    <n v="0"/>
    <n v="1000000"/>
    <n v="-390000"/>
    <n v="0"/>
  </r>
  <r>
    <n v="440.30099999999999"/>
    <s v="F"/>
    <s v="REINT"/>
    <s v="T"/>
    <s v="3. TRANSFERENCIAS "/>
    <s v="A-03-10-01-002"/>
    <s v="CONCILIACIONES"/>
    <s v="A-03-10-01-002"/>
    <s v="CONCILIACIONES"/>
    <s v="A-03-10-01-002"/>
    <s v="CONCILIACIONES"/>
    <s v="A-03-10-01-002"/>
    <m/>
    <m/>
    <m/>
    <m/>
    <x v="2"/>
    <x v="14"/>
    <s v="Oficina Asesora Jurídica"/>
    <s v="Concilia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440.30099999999999"/>
    <n v="0"/>
    <n v="0"/>
    <n v="0"/>
    <n v="0"/>
  </r>
  <r>
    <n v="440.30200000000002"/>
    <s v="F"/>
    <s v="REINT"/>
    <s v="T"/>
    <s v="3. TRANSFERENCIAS "/>
    <s v="A-03-10-01-001"/>
    <s v="SENTENCIAS"/>
    <s v="A-03-10-01-001"/>
    <s v="SENTENCIAS"/>
    <s v="A-03-10-01-001"/>
    <s v="SENTENCIAS"/>
    <s v="A-03-10-01-001"/>
    <m/>
    <m/>
    <m/>
    <m/>
    <x v="2"/>
    <x v="14"/>
    <s v="Oficina Asesora Jurídica"/>
    <s v="Sentenci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n v="0"/>
    <n v="0"/>
    <m/>
    <n v="440.30200000000002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s v="F"/>
    <s v="G"/>
    <s v="2. ADQUISICION DE BIENES Y SERVICIOS"/>
    <s v="A-02-02"/>
    <m/>
    <s v="A-02-02-02"/>
    <s v="ADQUISICIÓN DE SERVICIOS"/>
    <s v="A-02-02-02-008"/>
    <s v="SERVICIOS PROFESIONALES, CIENTÍFICOS Y TÉCNICOS (EXCEPTO LOS SERVICIOS DE INVESTIGACION, URBANISMO, JURÍDICOS Y DE CONTABILIDAD)"/>
    <s v="A-02-02-02-008-003"/>
    <m/>
    <m/>
    <s v="A-02-02-02-008-003-09"/>
    <s v="A-02-02-02-008-003-09"/>
    <x v="0"/>
    <x v="0"/>
    <s v="Dirección General"/>
    <s v="Equipo Humano Dirección General"/>
    <n v="17963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63474"/>
    <m/>
    <n v="0"/>
    <n v="0"/>
    <n v="17963474"/>
    <m/>
    <n v="110.20099999999999"/>
    <n v="0"/>
    <n v="17963474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0"/>
    <s v="Dirección General"/>
    <s v="Honorarios Dirección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10.3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0"/>
    <s v="Dirección General"/>
    <s v="Acciones para el fortalecimiento de los entornos seguros, autocuidado y mitigación de los riesgos a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10.302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0"/>
    <s v="Dirección General"/>
    <s v="Apoyo Económico para traslado de PPR con riesgo extraordinario. El valor de cada desembolso es 2,5 SMLV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10.303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0"/>
    <x v="1"/>
    <s v="Grupo control Interno de Gestión"/>
    <s v="Preauditoria y auditoria de certific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20.20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0"/>
    <x v="1"/>
    <s v="Grupo control Interno de Gestión"/>
    <s v="Auditoria de seguimento y recertific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20.202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2"/>
    <s v="Grupo de Corresponsabilidad"/>
    <s v="Encuentros estratégicos con actores internacionale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30.3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3"/>
    <s v="Oficina Asesora de Comunicaciones"/>
    <s v="Central de medi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40.3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3"/>
    <s v="Oficina Asesora de Comunicaciones"/>
    <s v="Programa Institucional ARN en TV y Rad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40.301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9"/>
    <m/>
    <m/>
    <m/>
    <m/>
    <x v="0"/>
    <x v="3"/>
    <s v="Oficina Asesora de Comunicaciones"/>
    <s v="Servicios de Impren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40.2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3"/>
    <s v="Oficina Asesora de Comunicaciones"/>
    <s v="Monitoreo de medi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40.303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4"/>
    <s v="Oficina Asesora de Planeación"/>
    <s v="Licenciamiento Tracking and Management System TM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50.3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5"/>
    <s v="Oficina Asesora Jurídica"/>
    <s v="Concilia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60.30099999999999"/>
    <n v="0"/>
    <n v="0"/>
    <n v="0"/>
    <n v="0"/>
  </r>
  <r>
    <s v="F"/>
    <s v="T"/>
    <s v="3. TRANSFERENCIAS "/>
    <s v="A-03-10-01-001"/>
    <s v="FONDO DE PROGRAMAS ESPECIALES PARA LA PAZ: PROGRAMA DE REINTEGRACIÓN SOCIAL Y ECONÓMICA"/>
    <s v="A-03-10-01-001"/>
    <s v="FONDO DE PROGRAMAS ESPECIALES PARA LA PAZ: PROGRAMA DE REINTEGRACIÓN SOCIAL Y ECONÓMICA"/>
    <s v="A-03-10-01-001"/>
    <s v="SENTENCIAS"/>
    <s v="A-03-10-01-001"/>
    <m/>
    <m/>
    <m/>
    <m/>
    <x v="0"/>
    <x v="5"/>
    <s v="Oficina Asesora Jurídica"/>
    <s v="Sentenci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60.301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0"/>
    <x v="5"/>
    <s v="Oficina Asesora Jurídica"/>
    <s v="Contingente Judici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60.303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m/>
    <m/>
    <m/>
    <m/>
    <x v="0"/>
    <x v="5"/>
    <s v="Oficina Asesora Jurídica"/>
    <s v="Suscripción Actualización Normativ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160.20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9"/>
    <m/>
    <m/>
    <m/>
    <m/>
    <x v="0"/>
    <x v="5"/>
    <s v="Oficina Asesora Jurídica"/>
    <s v="Publicación de Actos Administrativos"/>
    <n v="6802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2770"/>
    <m/>
    <n v="0"/>
    <n v="0"/>
    <n v="6802770"/>
    <m/>
    <n v="160.202"/>
    <n v="0"/>
    <n v="680277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OFESIONALES, CIENTÍFICOS Y TÉCNICOS (EXCEPTO LOS SERVICIOS DE INVESTIGACION, URBANISMO, JURÍDICOS Y DE CONTABILIDAD)"/>
    <s v="A-02-02-02-008-003"/>
    <m/>
    <m/>
    <s v="A-02-02-02-008-003-09"/>
    <s v="A-02-02-02-008-003-09"/>
    <x v="1"/>
    <x v="6"/>
    <s v="Dirección Programática de Reintegración"/>
    <s v="Equipo Humano Dirección Programática de Reintegración"/>
    <n v="42071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71792"/>
    <m/>
    <n v="0"/>
    <n v="0"/>
    <n v="42071792"/>
    <m/>
    <n v="210.20099999999999"/>
    <n v="0"/>
    <n v="42071792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cceso a los Beneficios de Inserción Económ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arrollo de acciones para el fortalecimiento de los entornos seguros, autocuidado y mitigación de los riesgos a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1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embolso mensual por asistencia a los beneficios de acompañamiento del proceso de Reintegr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3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embolso para traslado de PPR con riesgo extraordinario. El valor de cada desembolso es 2,5 SMLV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4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Honorarios DP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5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arrollo de Modelos Educativos Flexib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6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Gestiones para el Aseguramiento de la población objeto acreditada por las autoridades competentes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m/>
    <n v="0"/>
    <n v="0"/>
    <n v="500000000"/>
    <m/>
    <n v="210.30699999999999"/>
    <n v="0"/>
    <n v="50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Procesos de formación para el fortalecimiento de capacidades psicosociales de la población objeto y  los colaboradores de la A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7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Procesos territoriales orientados al fortalecimiento de entornos protectores y libres de viol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0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Implementación del Programa Especial de Armonización con enfoque étnic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1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embolso mensual por asistencia al proceso de atención diferenci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2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cciones para el fortalecimiento de la reincorporación política"/>
    <n v="119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000000"/>
    <m/>
    <n v="0"/>
    <n v="0"/>
    <n v="1191000000"/>
    <m/>
    <n v="210.31299999999999"/>
    <n v="0"/>
    <n v="1191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Beneficios económicos Fuerza Pública (90% SMMLV  Mensual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3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Fortalecimiento de capacidades psicosociales de las y los colaboradores de la A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5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Estrategia de cuidado y autocuidado en salud de población priorizada en firmantes del acuerdo y sus grupos familia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6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tención integral en salud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7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Impulso a la estrategia de consolidación de los ET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8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Fortaleciento organizativo y asociativ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18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Estrategia de prevención y superación de la estigmatiz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Estrategia de Sostenibiliad de los procesos productiv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2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cciones comunitarias para el fortalecimiento del liderazgo y la participación de las mujeres y la población LGTBIQ+"/>
    <n v="35607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074400"/>
    <m/>
    <n v="0"/>
    <n v="0"/>
    <n v="356074400"/>
    <m/>
    <n v="210.32300000000001"/>
    <n v="0"/>
    <n v="3560744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Procesos de orientación vocacional y promoción del emprendi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4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arrollo de procesos comunitarios orientados a la promocion de la reconciliacion y construcción de paz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4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Desarrollo de procesos restaurativos y acompañamiento a  comparecientes de Fuerza Públ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5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cciones dirigidas al fortalecimiento de la empleabilidad y la inclusión laboral para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7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Fortalecimiento de los sistemas de seguimiento y monitore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8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cciones para la Promoción del desarrollo integral, aprendizaje para la paz y prevención de vulnerabilidades de niños y niñ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29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Apoyo a procesos de Educación superior de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3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Estrategia diferencial para jóven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31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Beneficios Económicos (Asignación Mensual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33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Suministro Económico de Aliment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34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Estrategia de Acompañamiento a Familiares de presonas fallecidas (asesinadas) y desaparecid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335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1"/>
    <x v="6"/>
    <s v="Dirección Programática de Reintegración"/>
    <s v="Programa/Estrategia de Reunificación Familiar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m/>
    <n v="0"/>
    <n v="0"/>
    <n v="500000000"/>
    <m/>
    <n v="210.33600000000001"/>
    <n v="0"/>
    <n v="500000000"/>
    <n v="0"/>
    <n v="0"/>
  </r>
  <r>
    <s v="I"/>
    <s v="I"/>
    <s v="4. INVERSIÓN"/>
    <s v="C-0211"/>
    <s v="REINTEGRACION DE PERSONAS Y GRUPOS ALZADOS EN ARMAS DESDE EL SECTOR PRESIDENCIA"/>
    <s v="C-0211-1000"/>
    <s v="INTERSUBSECTORIAL GOBIERNO"/>
    <m/>
    <s v="SERVICIOS DE EDUCACIÓN INFORMAL EN DERECHOS HUMANOS,  ANÁLISIS Y GESTIÓN DEL RIESGO DE VICTIMIZACIÓN Y REINCIDENCIA"/>
    <s v="C-0211-1000-3-53107c-0211015-02"/>
    <m/>
    <m/>
    <m/>
    <m/>
    <x v="1"/>
    <x v="6"/>
    <s v="Dirección Programática de Reintegración"/>
    <s v="Prevención victimización y reincidencia de PPR en territorio. _x000a_Servicios de educación informal en derechos humanos, análisis y gestión del riesgo de victimización y reincidencia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m/>
    <n v="0"/>
    <n v="0"/>
    <n v="150000000"/>
    <m/>
    <n v="210.40100000000001"/>
    <n v="0"/>
    <n v="150000000"/>
    <n v="0"/>
    <n v="0"/>
  </r>
  <r>
    <s v="I"/>
    <s v="I"/>
    <s v="4. INVERSIÓN"/>
    <s v="C-0211"/>
    <s v="REINTEGRACION DE PERSONAS Y GRUPOS ALZADOS EN ARMAS DESDE EL SECTOR PRESIDENCIA"/>
    <s v="C-0211-1000"/>
    <s v="INTERSUBSECTORIAL GOBIERNO"/>
    <m/>
    <s v="SERVICIO DE APOYO FINANCIERO A INICIATIVAS LOCALES DE PREVENCIÓN DE RIESGOS DE VICTIMIZACIÓN Y REINCIDENCIA"/>
    <s v="C-0211-1000-3-53107c-0211017-03"/>
    <m/>
    <m/>
    <m/>
    <m/>
    <x v="1"/>
    <x v="6"/>
    <s v="Dirección Programática de Reintegración"/>
    <s v="Prevención victimización y reincidencia de PPR en territorio._x000a_Servicio de apoyo financiero a iniciativas locales de prevención de riesgos de victimización y reincidencia"/>
    <n v="8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0000000"/>
    <m/>
    <n v="0"/>
    <n v="0"/>
    <n v="840000000"/>
    <m/>
    <n v="210.40199999999999"/>
    <n v="0"/>
    <n v="840000000"/>
    <n v="0"/>
    <n v="0"/>
  </r>
  <r>
    <s v="I"/>
    <s v="I"/>
    <s v="4. INVERSIÓN"/>
    <s v="C-0211"/>
    <s v="REINTEGRACION DE PERSONAS Y GRUPOS ALZADOS EN ARMAS DESDE EL SECTOR PRESIDENCIA"/>
    <s v="C-0211-1000"/>
    <s v="INTERSUBSECTORIAL GOBIERNO"/>
    <m/>
    <s v="SERVICIOS DE DIVULGACIÓN SOBRE REINTEGRACIÓN/REINCORPORACIÓN, CONVIVENCIA Y RECONCILIACIÓN"/>
    <s v="C-0211-1000-3-53107c-0211018-02"/>
    <m/>
    <m/>
    <m/>
    <m/>
    <x v="1"/>
    <x v="6"/>
    <s v="Dirección Programática de Reintegración"/>
    <s v="Prevención victimización y reincidencia de PPR en territorio._x000a_Servicios de divulgación sobre Reintegración / Reincorporación, convivencia y reconciliación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210.40299999999999"/>
    <n v="0"/>
    <n v="0"/>
    <n v="0"/>
    <n v="0"/>
  </r>
  <r>
    <s v="I"/>
    <s v="I"/>
    <s v="4. INVERSIÓN"/>
    <s v="C-0211"/>
    <s v="REINTEGRACION DE PERSONAS Y GRUPOS ALZADOS EN ARMAS DESDE EL SECTOR PRESIDENCIA"/>
    <s v="C-0211-1000"/>
    <s v="INTERSUBSECTORIAL GOBIERNO"/>
    <m/>
    <s v="SERVICIOS DE ACOMPAÑAMIENTO A LA POBLACIÓN BENEFICIARIA DE LA REINCORPORACIÓN"/>
    <s v="C-0211-1000-4-53107c-0211022-02"/>
    <m/>
    <m/>
    <m/>
    <m/>
    <x v="1"/>
    <x v="6"/>
    <s v="Dirección Programática de Reintegración"/>
    <s v="Fortalecimiento Ex-integrantes de las FARC-EP NACIONAL._x000a_Servicios de acompañamiento a la población beneficiaria de la Reincorporación"/>
    <n v="12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000000"/>
    <m/>
    <n v="0"/>
    <n v="0"/>
    <n v="1210000000"/>
    <m/>
    <n v="210.404"/>
    <n v="0"/>
    <n v="121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1"/>
    <m/>
    <m/>
    <m/>
    <m/>
    <x v="2"/>
    <x v="7"/>
    <s v="Secretaria General"/>
    <s v="Recursos especiales en verificación de necesidades"/>
    <n v="490376694.26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376694.26001"/>
    <m/>
    <n v="0"/>
    <n v="0"/>
    <n v="490376694.26001"/>
    <m/>
    <n v="310.20100000000002"/>
    <n v="0"/>
    <n v="490376694.26001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m/>
    <m/>
    <m/>
    <m/>
    <x v="2"/>
    <x v="7"/>
    <s v="Secretaria General"/>
    <s v="Formalización empleo CNS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10.2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JURÍDICOS Y CONTABLES"/>
    <s v="A-02-02-02-008-002"/>
    <m/>
    <m/>
    <m/>
    <s v="A-02-02-02-008-002"/>
    <x v="2"/>
    <x v="7"/>
    <s v="Secretaria General"/>
    <s v="Equipo Humano Secretaria General"/>
    <n v="204796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796415"/>
    <m/>
    <n v="0"/>
    <n v="0"/>
    <n v="204796415"/>
    <m/>
    <n v="310.20299999999997"/>
    <n v="0"/>
    <n v="204796415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7"/>
    <s v="Secretaria General"/>
    <s v="Honorarios Secretaría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10.3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7"/>
    <s v="Secretaria General"/>
    <s v="Recursos en verificación de necesidades"/>
    <n v="14041257.509998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41257.509998322"/>
    <m/>
    <n v="0"/>
    <n v="0"/>
    <n v="14041257.509998322"/>
    <m/>
    <n v="310.30200000000002"/>
    <n v="0"/>
    <n v="14041257.509998322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7"/>
    <s v="Secretaria General"/>
    <s v="Antiguos ETCR - Acuerdo de Participación de Tercer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10.303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5"/>
    <m/>
    <m/>
    <m/>
    <m/>
    <x v="2"/>
    <x v="8"/>
    <s v="Subdirección Financiera"/>
    <s v="Adquisición de Firmas Digit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20.20100000000002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8"/>
    <s v="Subdirección Financiera"/>
    <s v="Comisiones Bancarias por Desembolsos PPR"/>
    <n v="1672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188"/>
    <m/>
    <n v="0"/>
    <n v="0"/>
    <n v="1672188"/>
    <m/>
    <n v="320.30099999999999"/>
    <n v="0"/>
    <n v="1672188"/>
    <n v="0"/>
    <n v="0"/>
  </r>
  <r>
    <s v="F"/>
    <s v="GA"/>
    <s v="2. ADQUISICION DE BIENES Y SERVICIOS"/>
    <s v="A-02-01"/>
    <s v="ADQUISICIÓN DE ACTIVOS NO FINANCIEROS"/>
    <s v="A-02-01-01"/>
    <s v="MATERIALES Y SUMINISTROS"/>
    <s v="A-02-01-01-003"/>
    <s v="ACTIVOS FIJOS NO CLASIFICADOS COMO MAQUINARIA Y EQUIPO"/>
    <s v="A-02-01-01-003-008"/>
    <m/>
    <m/>
    <m/>
    <m/>
    <x v="2"/>
    <x v="9"/>
    <s v="Grupo de Almacen e Inventarios"/>
    <s v="Adquisición de Mobiliar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1.201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9"/>
    <s v="Grupo de Almacen e Inventarios"/>
    <s v="Licenciamiento Software Control de Inventarios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m/>
    <n v="0"/>
    <n v="0"/>
    <n v="50000000"/>
    <m/>
    <n v="331.202"/>
    <n v="0"/>
    <n v="5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Almacen e Inventarios"/>
    <s v="Suministro de Papeleria y Consumib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1.30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DE TELEFONÍA Y OTROS SERVICIOS DE TELECOMUNICACIONES"/>
    <s v="A-02-02-02-008-004"/>
    <m/>
    <m/>
    <m/>
    <s v="A-02-02-02-008-004-01"/>
    <x v="2"/>
    <x v="9"/>
    <s v="Grupo de Gestión Administrativa"/>
    <s v="Servicios Públicos - Telefonía Centro de Contacto"/>
    <n v="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"/>
    <m/>
    <n v="0"/>
    <n v="0"/>
    <n v="70000000"/>
    <m/>
    <n v="332.20100000000002"/>
    <n v="0"/>
    <n v="7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Servicios Públicos - Telefonía Centro de Contac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0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m/>
    <m/>
    <m/>
    <m/>
    <x v="2"/>
    <x v="9"/>
    <s v="Grupo de Gestión Administrativa"/>
    <s v="Adecuaciones de las Sedes"/>
    <n v="3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000"/>
    <m/>
    <n v="0"/>
    <n v="0"/>
    <n v="390000000"/>
    <m/>
    <n v="332.202"/>
    <n v="0"/>
    <n v="39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Adecuaciones de las Sed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0200000000002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5"/>
    <m/>
    <m/>
    <m/>
    <m/>
    <x v="2"/>
    <x v="9"/>
    <s v="Grupo de Gestión Administrativa"/>
    <s v="Fumigación y lavado de tanques de agu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299999999997"/>
    <n v="0"/>
    <n v="0"/>
    <n v="0"/>
    <n v="0"/>
  </r>
  <r>
    <s v="F"/>
    <s v="GA"/>
    <s v="2. ADQUISICION DE BIENES Y SERVICIOS"/>
    <s v="A-02-01"/>
    <s v="ADQUISICIÓN DE ACTIVOS NO FINANCIEROS"/>
    <s v="A-02-01-01"/>
    <s v="MATERIALES Y SUMINISTROS"/>
    <s v="A-02-01-01-004"/>
    <s v="MAQUINARIA Y EQUIPO"/>
    <s v="A-02-01-01-004-003"/>
    <m/>
    <m/>
    <m/>
    <m/>
    <x v="2"/>
    <x v="9"/>
    <s v="Grupo de Gestión Administrativa"/>
    <s v="Adquisición de elementos requeridos para el funcionamiento - Compra de persian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4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Adquisición de elementos requeridos para el funciona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03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5"/>
    <s v="SERVICIOS DE LA CONSTRUCCIÓN"/>
    <s v="A-02-02-02-005-004"/>
    <m/>
    <m/>
    <m/>
    <m/>
    <x v="2"/>
    <x v="9"/>
    <s v="Grupo de Gestión Administrativa"/>
    <s v="Adquisición de elementos requeridos para el funcionamiento - Instal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499999999998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5"/>
    <m/>
    <m/>
    <m/>
    <m/>
    <x v="2"/>
    <x v="9"/>
    <s v="Grupo de Gestión Administrativa"/>
    <s v="Adquisición de elementos requeridos para el funcionamiento - Recarga de Extinto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600000000002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m/>
    <m/>
    <m/>
    <m/>
    <x v="2"/>
    <x v="9"/>
    <s v="Grupo de Gestión Administrativa"/>
    <s v="Adquisición de elementos requeridos para el funcionamiento - Peliculas Sola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699999999999"/>
    <n v="0"/>
    <n v="0"/>
    <n v="0"/>
    <n v="0"/>
  </r>
  <r>
    <s v="F"/>
    <s v="GA"/>
    <s v="2. ADQUISICION DE BIENES Y SERVICIOS"/>
    <s v="A-02-01"/>
    <s v="ADQUISICIÓN DE ACTIVOS NO FINANCIEROS"/>
    <s v="A-02-01-01"/>
    <s v="MATERIALES Y SUMINISTROS"/>
    <s v="A-02-01-01-004"/>
    <s v="MAQUINARIA Y EQUIPO"/>
    <s v="A-02-01-01-004-003"/>
    <m/>
    <m/>
    <m/>
    <m/>
    <x v="2"/>
    <x v="9"/>
    <s v="Grupo de Gestión Administrativa"/>
    <s v="Adquisición de elementos requeridos para el funcionamiento - Maq usos gener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0800000000003"/>
    <n v="0"/>
    <n v="0"/>
    <n v="0"/>
    <n v="0"/>
  </r>
  <r>
    <s v="F"/>
    <s v="GA"/>
    <s v="2. ADQUISICION DE BIENES Y SERVICIOS"/>
    <s v="A-02-01"/>
    <s v="ADQUISICIÓN DE ACTIVOS NO FINANCIEROS"/>
    <s v="A-02-01-01"/>
    <s v="MATERIALES Y SUMINISTROS"/>
    <s v="A-02-01-01-004"/>
    <s v="MAQUINARIA Y EQUIPO"/>
    <s v="A-02-01-01-004-004"/>
    <m/>
    <m/>
    <m/>
    <m/>
    <x v="2"/>
    <x v="9"/>
    <s v="Grupo de Gestión Administrativa"/>
    <s v="Adquisición de elementos requeridos para el funcionamiento - Maq usos especiales"/>
    <n v="89798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98895"/>
    <m/>
    <n v="0"/>
    <n v="0"/>
    <n v="89798895"/>
    <m/>
    <n v="332.209"/>
    <n v="0"/>
    <n v="89798895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2"/>
    <m/>
    <m/>
    <m/>
    <m/>
    <x v="2"/>
    <x v="9"/>
    <s v="Grupo de Gestión Administrativa"/>
    <s v="Arrendamiento de Inmuebles"/>
    <n v="2505688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5688009"/>
    <m/>
    <n v="0"/>
    <n v="0"/>
    <n v="2505688009"/>
    <m/>
    <n v="332.21100000000001"/>
    <n v="0"/>
    <n v="2505688009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Arrendamiento de Inmuebles"/>
    <n v="4929321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321121"/>
    <m/>
    <n v="0"/>
    <n v="0"/>
    <n v="4929321121"/>
    <m/>
    <n v="332.30399999999997"/>
    <n v="0"/>
    <n v="4929321121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Adquisición Elementos de Ferreter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050000000000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m/>
    <m/>
    <m/>
    <m/>
    <x v="2"/>
    <x v="9"/>
    <s v="Grupo de Gestión Administrativa"/>
    <s v="Aseo Cafetería y Mantenimiento - Aseo"/>
    <n v="293617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617237"/>
    <m/>
    <n v="0"/>
    <n v="0"/>
    <n v="293617237"/>
    <m/>
    <n v="332.21199999999999"/>
    <n v="0"/>
    <n v="293617237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3"/>
    <m/>
    <m/>
    <m/>
    <m/>
    <x v="2"/>
    <x v="9"/>
    <s v="Grupo de Gestión Administrativa"/>
    <s v="Aseo Cafetería y Mantenimiento - Cafeteria"/>
    <n v="143557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557377"/>
    <m/>
    <n v="0"/>
    <n v="0"/>
    <n v="143557377"/>
    <m/>
    <n v="332.21300000000002"/>
    <n v="0"/>
    <n v="143557377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Aseo Cafetería y Manteni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05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7"/>
    <m/>
    <m/>
    <m/>
    <m/>
    <x v="2"/>
    <x v="9"/>
    <s v="Grupo de Gestión Administrativa"/>
    <s v="Aseo Cafetería y Mantenimiento - Mantenimiento"/>
    <n v="1324267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26733"/>
    <m/>
    <n v="0"/>
    <n v="0"/>
    <n v="132426733"/>
    <m/>
    <n v="332.214"/>
    <n v="0"/>
    <n v="132426733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m/>
    <m/>
    <m/>
    <m/>
    <x v="2"/>
    <x v="9"/>
    <s v="Grupo de Gestión Administrativa"/>
    <s v="Caja Menor"/>
    <n v="569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40000"/>
    <m/>
    <n v="0"/>
    <n v="0"/>
    <n v="56940000"/>
    <m/>
    <n v="332.21499999999997"/>
    <n v="0"/>
    <n v="5694000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m/>
    <m/>
    <m/>
    <m/>
    <x v="2"/>
    <x v="9"/>
    <s v="Grupo de Gestión Administrativa"/>
    <s v="Caja Menor - Combustible / Acei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1600000000001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m/>
    <m/>
    <m/>
    <m/>
    <x v="2"/>
    <x v="9"/>
    <s v="Grupo de Gestión Administrativa"/>
    <s v="Caja Menor - Divers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16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m/>
    <m/>
    <m/>
    <m/>
    <x v="2"/>
    <x v="9"/>
    <s v="Grupo de Gestión Administrativa"/>
    <s v="Caja Menor - Acueduc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18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m/>
    <m/>
    <m/>
    <m/>
    <x v="2"/>
    <x v="9"/>
    <s v="Grupo de Gestión Administrativa"/>
    <s v="Caja Menor - Energ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18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m/>
    <m/>
    <m/>
    <m/>
    <x v="2"/>
    <x v="9"/>
    <s v="Grupo de Gestión Administrativa"/>
    <s v="Caja Menor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m/>
    <m/>
    <m/>
    <m/>
    <x v="2"/>
    <x v="9"/>
    <s v="Grupo de Gestión Administrativa"/>
    <s v="Caja Menor - Telefono, Fax y otr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1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m/>
    <m/>
    <m/>
    <m/>
    <x v="2"/>
    <x v="9"/>
    <s v="Grupo de Gestión Administrativa"/>
    <s v="Caja Menor - Viat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30000000000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2"/>
    <m/>
    <m/>
    <m/>
    <m/>
    <x v="2"/>
    <x v="9"/>
    <s v="Grupo de Gestión Administrativa"/>
    <s v="Caja Menor - Gastos Judici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3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3"/>
    <m/>
    <m/>
    <m/>
    <m/>
    <x v="2"/>
    <x v="9"/>
    <s v="Grupo de Gestión Administrativa"/>
    <s v="Caja Menor - Exámenes méd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500000000002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6"/>
    <m/>
    <m/>
    <m/>
    <m/>
    <x v="2"/>
    <x v="9"/>
    <s v="Grupo de Gestión Administrativa"/>
    <s v="Caja Menor - Productos Metal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6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5"/>
    <s v="SERVICIOS DE LA CONSTRUCCIÓN"/>
    <s v="A-02-02-02-005-004"/>
    <m/>
    <m/>
    <m/>
    <m/>
    <x v="2"/>
    <x v="9"/>
    <s v="Grupo de Gestión Administrativa"/>
    <s v="Caja Menor - Servicios de construc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6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m/>
    <m/>
    <m/>
    <m/>
    <x v="2"/>
    <x v="9"/>
    <s v="Grupo de Gestión Administrativa"/>
    <s v="Caja Menor - Transpor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80000000000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1"/>
    <m/>
    <m/>
    <m/>
    <m/>
    <x v="2"/>
    <x v="9"/>
    <s v="Grupo de Gestión Administrativa"/>
    <s v="Caja Menor - Seguros de la Entid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28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8"/>
    <m/>
    <m/>
    <m/>
    <m/>
    <x v="2"/>
    <x v="9"/>
    <s v="Grupo de Gestión Administrativa"/>
    <s v="Caja Menor - Servicio de mantenimiento, reparación e Instalación (excepto Servicios de Construcción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6"/>
    <m/>
    <m/>
    <m/>
    <m/>
    <x v="2"/>
    <x v="9"/>
    <s v="Grupo de Gestión Administrativa"/>
    <s v="Caja Menor - Servicio de Seguridad con Vehículo Blindado / Seguido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200000000003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3"/>
    <m/>
    <m/>
    <m/>
    <m/>
    <x v="2"/>
    <x v="9"/>
    <s v="Grupo de Gestión Administrativa"/>
    <s v="Caja Menor - Alimentación / Hospedaj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3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7"/>
    <m/>
    <m/>
    <m/>
    <m/>
    <x v="2"/>
    <x v="9"/>
    <s v="Grupo de Gestión Administrativa"/>
    <s v="Caja Menor - Peajes / Parqueader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3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5"/>
    <m/>
    <m/>
    <m/>
    <m/>
    <x v="2"/>
    <x v="9"/>
    <s v="Grupo de Gestión Administrativa"/>
    <s v="Caja Menor - Servicio de Transporte de Carg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500000000001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Aires Acondicionados"/>
    <n v="403042027.49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042027.49000001"/>
    <m/>
    <n v="0"/>
    <n v="0"/>
    <n v="403042027.49000001"/>
    <m/>
    <n v="332.30700000000002"/>
    <n v="0"/>
    <n v="403042027.49000001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m/>
    <m/>
    <m/>
    <m/>
    <x v="2"/>
    <x v="9"/>
    <s v="Grupo de Gestión Administrativa"/>
    <s v="Suministro de Combustible"/>
    <n v="87887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87376"/>
    <m/>
    <n v="0"/>
    <n v="0"/>
    <n v="87887376"/>
    <m/>
    <n v="332.23599999999999"/>
    <n v="0"/>
    <n v="87887376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Seguros de la Entid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07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6"/>
    <m/>
    <m/>
    <m/>
    <m/>
    <x v="2"/>
    <x v="9"/>
    <s v="Grupo de Gestión Administrativa"/>
    <s v="Servicio de Vehículo - Operar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7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3"/>
    <m/>
    <m/>
    <m/>
    <m/>
    <x v="2"/>
    <x v="9"/>
    <s v="Grupo de Gestión Administrativa"/>
    <s v="Servicio de Vehícu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38"/>
    <n v="0"/>
    <n v="0"/>
    <n v="0"/>
    <n v="0"/>
  </r>
  <r>
    <s v="F"/>
    <s v="TF"/>
    <s v="8. GASTOS POR TRIBUTOS, MULTAS, SANCIONES E INTERESES DE MORA"/>
    <s v="A-08-01"/>
    <s v="IMPUESTOS"/>
    <s v="A-08-01"/>
    <s v="IMPUESTOS"/>
    <s v="A-08-01-02-006"/>
    <s v="IMPUESTO SOBRE VEHÍCULOS AUTOMOTORES"/>
    <s v="A-08-01-02-006"/>
    <m/>
    <m/>
    <m/>
    <m/>
    <x v="2"/>
    <x v="9"/>
    <s v="Grupo de Gestión Administrativa"/>
    <s v="Impuestos y Multas"/>
    <n v="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m/>
    <n v="0"/>
    <n v="0"/>
    <n v="2000000"/>
    <m/>
    <n v="332.30900000000003"/>
    <n v="0"/>
    <n v="2000000"/>
    <n v="0"/>
    <n v="0"/>
  </r>
  <r>
    <s v="F"/>
    <s v="TF"/>
    <s v="8. GASTOS POR TRIBUTOS, MULTAS, SANCIONES E INTERESES DE MORA"/>
    <s v="A-08-01"/>
    <s v="IMPUESTOS"/>
    <s v="A-08-01"/>
    <s v="IMPUESTOS"/>
    <s v="A-08-01-02-001"/>
    <s v="IMPUESTO PREDIAL Y SOBRETASA AMBIENTAL"/>
    <s v="A-08-01-02-001"/>
    <m/>
    <m/>
    <m/>
    <m/>
    <x v="2"/>
    <x v="9"/>
    <s v="Grupo de Gestión Administrativa"/>
    <s v="Impuesto Predial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m/>
    <n v="0"/>
    <n v="0"/>
    <n v="20000000"/>
    <m/>
    <n v="332.31099999999998"/>
    <n v="0"/>
    <n v="2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7"/>
    <m/>
    <m/>
    <m/>
    <m/>
    <x v="2"/>
    <x v="9"/>
    <s v="Grupo de Gestión Administrativa"/>
    <s v="Mantenimiento Parque Automotor - Mantenimiento"/>
    <n v="94338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38552"/>
    <m/>
    <n v="0"/>
    <n v="0"/>
    <n v="94338552"/>
    <m/>
    <n v="332.23899999999998"/>
    <n v="0"/>
    <n v="94338552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3"/>
    <m/>
    <m/>
    <m/>
    <m/>
    <x v="2"/>
    <x v="9"/>
    <s v="Grupo de Gestión Administrativa"/>
    <s v="Mantenimiento Parque Automotor - Lubricantes"/>
    <n v="7872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2480"/>
    <m/>
    <n v="0"/>
    <n v="0"/>
    <n v="7872480"/>
    <m/>
    <n v="332.24099999999999"/>
    <n v="0"/>
    <n v="787248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6"/>
    <m/>
    <m/>
    <m/>
    <m/>
    <x v="2"/>
    <x v="9"/>
    <s v="Grupo de Gestión Administrativa"/>
    <s v="Mantenimiento Parque Automotor - Llantas"/>
    <n v="99718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1808"/>
    <m/>
    <n v="0"/>
    <n v="0"/>
    <n v="9971808"/>
    <m/>
    <n v="332.24200000000002"/>
    <n v="0"/>
    <n v="9971808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3"/>
    <m/>
    <m/>
    <m/>
    <m/>
    <x v="2"/>
    <x v="9"/>
    <s v="Grupo de Gestión Administrativa"/>
    <s v="Mantenimiento Parque Automotor - Repuestos"/>
    <n v="31489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89920"/>
    <m/>
    <n v="0"/>
    <n v="0"/>
    <n v="31489920"/>
    <m/>
    <n v="332.24299999999999"/>
    <n v="0"/>
    <n v="3148992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1"/>
    <m/>
    <m/>
    <m/>
    <m/>
    <x v="2"/>
    <x v="9"/>
    <s v="Grupo de Gestión Administrativa"/>
    <s v="Mantenimiento Parque Automotor - Repuestos"/>
    <n v="7216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16440"/>
    <m/>
    <n v="0"/>
    <n v="0"/>
    <n v="7216440"/>
    <m/>
    <n v="332.24400000000003"/>
    <n v="0"/>
    <n v="721644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2"/>
    <m/>
    <m/>
    <m/>
    <m/>
    <x v="2"/>
    <x v="9"/>
    <s v="Grupo de Gestión Administrativa"/>
    <s v="Mantenimiento Parque Automotor - Repuestos"/>
    <n v="14695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95296"/>
    <m/>
    <n v="0"/>
    <n v="0"/>
    <n v="14695296"/>
    <m/>
    <n v="332.245"/>
    <n v="0"/>
    <n v="14695296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m/>
    <m/>
    <m/>
    <m/>
    <x v="2"/>
    <x v="9"/>
    <s v="Grupo de Gestión Administrativa"/>
    <s v="Servicios Públicos - Acueducto"/>
    <n v="1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00"/>
    <m/>
    <n v="0"/>
    <n v="0"/>
    <n v="140000000"/>
    <m/>
    <n v="332.24599999999998"/>
    <n v="0"/>
    <n v="14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m/>
    <m/>
    <m/>
    <m/>
    <x v="2"/>
    <x v="9"/>
    <s v="Grupo de Gestión Administrativa"/>
    <s v="Servicios Públicos - Energia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  <m/>
    <n v="0"/>
    <n v="0"/>
    <n v="300000000"/>
    <m/>
    <n v="332.24700000000001"/>
    <n v="0"/>
    <n v="30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Servicios Públ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120000000000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m/>
    <m/>
    <m/>
    <m/>
    <x v="2"/>
    <x v="9"/>
    <s v="Grupo de Gestión Administrativa"/>
    <s v="Recolección Residuos Peligro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47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m/>
    <m/>
    <m/>
    <m/>
    <x v="2"/>
    <x v="9"/>
    <s v="Grupo de Gestión Administrativa"/>
    <s v="Elementos para el Plan de Gestión Ambient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49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4"/>
    <m/>
    <m/>
    <m/>
    <m/>
    <x v="2"/>
    <x v="9"/>
    <s v="Grupo de Gestión Administrativa"/>
    <s v="Servicio para el plan de gestión ambient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5099999999998"/>
    <n v="0"/>
    <n v="0"/>
    <n v="0"/>
    <n v="0"/>
  </r>
  <r>
    <s v="F"/>
    <s v="TF"/>
    <s v="8. GASTOS POR TRIBUTOS, MULTAS, SANCIONES E INTERESES DE MORA"/>
    <s v="A-08-01"/>
    <s v="IMPUESTOS"/>
    <s v="A-08-01"/>
    <s v="IMPUESTOS"/>
    <s v="A-08-01-02-004"/>
    <s v="IMPUESTO DE ALUMBRADO PÚBLICO"/>
    <s v="A-08-01-02-004"/>
    <m/>
    <m/>
    <m/>
    <m/>
    <x v="2"/>
    <x v="9"/>
    <s v="Grupo de Gestión Administrativa"/>
    <s v="Impuesto de Alumbrado Públic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312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Administrativa"/>
    <s v="Servicios de Transporte Nacional Especial"/>
    <n v="540783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783126"/>
    <m/>
    <n v="0"/>
    <n v="0"/>
    <n v="540783126"/>
    <m/>
    <n v="332.31400000000002"/>
    <n v="0"/>
    <n v="540783126"/>
    <n v="0"/>
    <n v="0"/>
  </r>
  <r>
    <s v="F"/>
    <s v="GA"/>
    <s v="2. ADQUISICION DE BIENES Y SERVICIOS"/>
    <s v="A-02-01"/>
    <s v="ADQUISICIÓN DE ACTIVOS NO FINANCIEROS"/>
    <s v="A-02-01-01"/>
    <s v="MATERIALES Y SUMINISTROS"/>
    <s v="A-02-01-01-006"/>
    <s v="OTROS ACTIVOS FIJOS"/>
    <s v="A-02-01-01-006-002"/>
    <m/>
    <m/>
    <m/>
    <m/>
    <x v="2"/>
    <x v="9"/>
    <s v="Grupo de Gestión Administrativa"/>
    <s v="Peritaje de vehícul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2.2520000000000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m/>
    <m/>
    <m/>
    <m/>
    <x v="2"/>
    <x v="9"/>
    <s v="Subdirección Administrativa"/>
    <s v="Servicio de Vigilancia y Seguridad Privada"/>
    <n v="1339971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9971947"/>
    <m/>
    <n v="0"/>
    <n v="0"/>
    <n v="1339971947"/>
    <m/>
    <n v="334.20100000000002"/>
    <n v="0"/>
    <n v="1339971947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Subdirección Administrativa"/>
    <s v="Servicio de Vigilancia y Seguridad Priva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4.30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m/>
    <m/>
    <m/>
    <m/>
    <x v="2"/>
    <x v="9"/>
    <s v="Subdirección Administrativa"/>
    <s v="Control de Acceso"/>
    <n v="1383496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349658"/>
    <m/>
    <n v="0"/>
    <n v="0"/>
    <n v="138349658"/>
    <m/>
    <n v="334.202"/>
    <n v="0"/>
    <n v="138349658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Subdirección Administrativa"/>
    <s v="Control de Acces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4.30200000000002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Subdirección Administrativa"/>
    <s v="Administradora de Riesgos Laborales AR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4.303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Subdirección Administrativa"/>
    <s v="Operador Logístic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4.30399999999997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9"/>
    <s v="Grupo de Gestión Documental"/>
    <s v="Sistema de Gestión de Documentos Electrónicos de Archivo - SGD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3.201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2"/>
    <m/>
    <m/>
    <m/>
    <m/>
    <x v="2"/>
    <x v="9"/>
    <s v="Grupo de Gestión Documental"/>
    <s v="Arrendamiento de Inmuebles - Bodega Mobiliario"/>
    <n v="2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00000"/>
    <m/>
    <n v="0"/>
    <n v="0"/>
    <n v="210000000"/>
    <m/>
    <n v="333.202"/>
    <n v="0"/>
    <n v="21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7"/>
    <s v="SERVICIOS FINANCIEROS Y SERVICIOS CONEXOS, SERVICIOS INMOBILIARIOS Y SERVICIOS DE LEASING"/>
    <s v="A-02-02-02-007-002"/>
    <m/>
    <m/>
    <m/>
    <m/>
    <x v="2"/>
    <x v="9"/>
    <s v="Grupo de Gestión Documental"/>
    <s v="Arrendamiento de Inmuebles - Bodega Documental"/>
    <n v="360698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698516"/>
    <m/>
    <n v="0"/>
    <n v="0"/>
    <n v="360698516"/>
    <m/>
    <n v="333.20299999999997"/>
    <n v="0"/>
    <n v="360698516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8"/>
    <m/>
    <m/>
    <m/>
    <m/>
    <x v="2"/>
    <x v="9"/>
    <s v="Grupo de Gestión Documental"/>
    <s v="Servicios Postales de Correspondencia"/>
    <n v="66063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63928"/>
    <m/>
    <n v="0"/>
    <n v="0"/>
    <n v="66063928"/>
    <m/>
    <n v="333.20400000000001"/>
    <n v="0"/>
    <n v="66063928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Documental"/>
    <s v="Desarrollo Sofware Ventanilla Virtual Trám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3.30099999999999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Documental"/>
    <s v="Compra Insumos Gestión Documental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3.30200000000002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Documental"/>
    <s v="Arrendamiento de Inmuebles - Bodega Document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3.303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9"/>
    <s v="Grupo de Gestión Documental"/>
    <s v="Servicios Postales de Correspond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33.30399999999997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0"/>
    <s v="Oficina de Tecnologías de la Información"/>
    <s v="Conectividad y Comunicaciones"/>
    <n v="16427220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2722031"/>
    <m/>
    <n v="0"/>
    <n v="0"/>
    <n v="1642722031"/>
    <m/>
    <n v="340.30099999999999"/>
    <n v="0"/>
    <n v="1642722031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0"/>
    <s v="Oficina de Tecnologías de la Información"/>
    <s v="Dotación de Equip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40.30200000000002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0"/>
    <s v="Oficina de Tecnologías de la Información"/>
    <s v="Renovación y Adquisición de Licencia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40.303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0"/>
    <s v="Oficina de Tecnologías de la Información"/>
    <s v="Servicio Premier de Microsoft y Conex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40.30399999999997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0"/>
    <s v="Oficina de Tecnologías de la Información"/>
    <s v="Servicios Tecnológicos"/>
    <n v="13559105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59105153"/>
    <m/>
    <n v="0"/>
    <n v="0"/>
    <n v="13559105153"/>
    <m/>
    <n v="340.30500000000001"/>
    <n v="0"/>
    <n v="13559105153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1"/>
    <s v="Grupo de Atención al Ciudadano "/>
    <s v="Administrar Servicio Centro de Contacto"/>
    <n v="372322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322870"/>
    <m/>
    <n v="0"/>
    <n v="0"/>
    <n v="372322870"/>
    <m/>
    <n v="350.30099999999999"/>
    <n v="0"/>
    <n v="37232287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1"/>
    <s v="Grupo de Atención al Ciudadano "/>
    <s v="Asistencia técnica y sensibilización enfoque diferencial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50.302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1"/>
    <s v="Grupo de Atención al Ciudadano "/>
    <s v="Herramienta medición de satisfac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50.20100000000002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2"/>
    <s v="Talento Humano"/>
    <s v="Bienestar Enfocado al Clima, Cultura y Gestión del Camb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0100000000002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7"/>
    <m/>
    <m/>
    <m/>
    <m/>
    <x v="2"/>
    <x v="12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02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8"/>
    <m/>
    <m/>
    <m/>
    <m/>
    <x v="2"/>
    <x v="12"/>
    <s v="Talento Humano"/>
    <s v="Elementos de SST, emergencias y ergonómicos"/>
    <n v="1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0"/>
    <m/>
    <n v="0"/>
    <n v="0"/>
    <n v="160000000"/>
    <m/>
    <n v="360.20299999999997"/>
    <n v="0"/>
    <n v="16000000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3"/>
    <s v="OTROS BIENES TRANSPORTABLES (EXCEPTO PRODUCTOS METÁLICOS, MAQUINARIA Y EQUIPO)"/>
    <s v="A-02-02-01-003-005"/>
    <m/>
    <m/>
    <m/>
    <m/>
    <x v="2"/>
    <x v="12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0400000000001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8"/>
    <m/>
    <m/>
    <m/>
    <m/>
    <x v="2"/>
    <x v="12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0499999999998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m/>
    <m/>
    <m/>
    <m/>
    <x v="2"/>
    <x v="12"/>
    <s v="Talento Humano"/>
    <s v="Adquisición de tiquetes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  <m/>
    <n v="0"/>
    <n v="0"/>
    <n v="300000000"/>
    <m/>
    <n v="360.20600000000002"/>
    <n v="0"/>
    <n v="30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2"/>
    <s v="Talento Humano"/>
    <s v="Adquisición de tique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300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m/>
    <m/>
    <m/>
    <m/>
    <x v="2"/>
    <x v="12"/>
    <s v="Talento Humano"/>
    <s v="Comisiones y Gastos de Viaje - Viaticos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m/>
    <n v="0"/>
    <n v="0"/>
    <n v="150000000"/>
    <m/>
    <n v="360.20699999999999"/>
    <n v="0"/>
    <n v="15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5"/>
    <m/>
    <m/>
    <m/>
    <m/>
    <x v="2"/>
    <x v="12"/>
    <s v="Talento Humano"/>
    <s v="Comisiones y Gastos de Viaje - Transporte de carga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m/>
    <n v="0"/>
    <n v="0"/>
    <n v="30000000"/>
    <m/>
    <n v="360.20800000000003"/>
    <n v="0"/>
    <n v="3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4"/>
    <m/>
    <m/>
    <m/>
    <m/>
    <x v="2"/>
    <x v="12"/>
    <s v="Talento Humano"/>
    <s v="Comisiones y Gastos de Viaje - Gastos de Transporte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m/>
    <n v="0"/>
    <n v="0"/>
    <n v="150000000"/>
    <m/>
    <n v="360.209"/>
    <n v="0"/>
    <n v="15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2"/>
    <m/>
    <m/>
    <m/>
    <m/>
    <x v="2"/>
    <x v="12"/>
    <s v="Talento Humano"/>
    <s v="Capacitación, Cursos y Seminarios"/>
    <n v="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m/>
    <n v="0"/>
    <n v="0"/>
    <n v="250000000"/>
    <m/>
    <n v="360.21100000000001"/>
    <n v="0"/>
    <n v="25000000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2"/>
    <s v="Talento Humano"/>
    <s v="Comisiones y Gastos de Viaje - Empleados - Contratist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30200000000002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2"/>
    <s v="PRODUCTOS ALIMENTICIOS, BEBIDAS Y TABACO; TEXTILES, PRENDAS DE VESTIR Y PRODUCTOS DE CUERO"/>
    <s v="A-02-02-01-002-008"/>
    <m/>
    <m/>
    <m/>
    <m/>
    <x v="2"/>
    <x v="12"/>
    <s v="Talento Humano"/>
    <s v="Dotación de Personal"/>
    <n v="107046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46118"/>
    <m/>
    <n v="0"/>
    <n v="0"/>
    <n v="107046118"/>
    <m/>
    <n v="360.21199999999999"/>
    <n v="0"/>
    <n v="107046118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3"/>
    <m/>
    <m/>
    <m/>
    <m/>
    <x v="2"/>
    <x v="12"/>
    <s v="Talento Humano"/>
    <s v="Exámenes Médicos Ocupacionales, Actividades Semana de la Salud y Vacunación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  <m/>
    <n v="0"/>
    <n v="0"/>
    <n v="80000000"/>
    <m/>
    <n v="360.21300000000002"/>
    <n v="0"/>
    <n v="8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2"/>
    <m/>
    <m/>
    <m/>
    <m/>
    <x v="2"/>
    <x v="12"/>
    <s v="Talento Humano"/>
    <s v="Incentivos Educación Formal"/>
    <n v="79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00000"/>
    <m/>
    <n v="0"/>
    <n v="0"/>
    <n v="79500000"/>
    <m/>
    <n v="360.214"/>
    <n v="0"/>
    <n v="795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m/>
    <m/>
    <m/>
    <m/>
    <x v="2"/>
    <x v="12"/>
    <s v="Talento Humano"/>
    <s v="Pruebas Psicotécnic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1499999999997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2"/>
    <s v="Talento Humano"/>
    <s v="Batería de Riesgo Psicosocial"/>
    <n v="11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000000"/>
    <m/>
    <n v="0"/>
    <n v="0"/>
    <n v="117000000"/>
    <m/>
    <n v="360.21600000000001"/>
    <n v="0"/>
    <n v="117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4"/>
    <m/>
    <m/>
    <m/>
    <m/>
    <x v="2"/>
    <x v="12"/>
    <s v="Talento Humano"/>
    <s v="Teletrabajo - Internet"/>
    <n v="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0"/>
    <m/>
    <n v="0"/>
    <n v="0"/>
    <n v="65000000"/>
    <m/>
    <n v="360.21699999999998"/>
    <n v="0"/>
    <n v="65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s v="A-02-02-02-006-009"/>
    <m/>
    <m/>
    <m/>
    <m/>
    <x v="2"/>
    <x v="12"/>
    <s v="Talento Humano"/>
    <s v="Teletrabajo - Energia"/>
    <n v="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0"/>
    <m/>
    <n v="0"/>
    <n v="0"/>
    <n v="65000000"/>
    <m/>
    <n v="360.21800000000002"/>
    <n v="0"/>
    <n v="65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6"/>
    <m/>
    <m/>
    <m/>
    <m/>
    <x v="2"/>
    <x v="12"/>
    <s v="Talento Humano"/>
    <s v="Actividades de Selección, Salud Ocupacional, Bienestar y Capacitación"/>
    <n v="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m/>
    <n v="0"/>
    <n v="0"/>
    <n v="250000000"/>
    <m/>
    <n v="360.21899999999999"/>
    <n v="0"/>
    <n v="25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2"/>
    <s v="Talento Humano"/>
    <s v="Software Gestión Talento Humano"/>
    <n v="169858564.7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58564.74000001"/>
    <m/>
    <n v="0"/>
    <n v="0"/>
    <n v="169858564.74000001"/>
    <m/>
    <n v="360.221"/>
    <n v="0"/>
    <n v="169858564.74000001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5"/>
    <m/>
    <m/>
    <m/>
    <m/>
    <x v="2"/>
    <x v="12"/>
    <s v="Talento Humano"/>
    <s v="Pago Comisión Nacional del Servicio Civ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2199999999998"/>
    <n v="0"/>
    <n v="0"/>
    <n v="0"/>
    <n v="0"/>
  </r>
  <r>
    <s v="F"/>
    <s v="G"/>
    <s v="2. ADQUISICION DE BIENES Y SERVICIOS"/>
    <s v="A-02-02"/>
    <s v="ADQUISICIONES DIFERENTES DE ACTIVOS"/>
    <s v="A-02-02-01"/>
    <s v="MATERIALES Y SUMINISTROS"/>
    <s v="A-02-02-01-004"/>
    <s v="PRODUCTOS METÁLICOS Y PAQUETES DE SOFTWARE"/>
    <s v="A-02-02-01-004-008"/>
    <m/>
    <m/>
    <m/>
    <m/>
    <x v="2"/>
    <x v="12"/>
    <s v="Talento Humano"/>
    <s v="Apoyo Montu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2300000000001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m/>
    <m/>
    <m/>
    <m/>
    <x v="2"/>
    <x v="12"/>
    <s v="Talento Humano"/>
    <s v="Financiamiento de área protegida a Nivel Nacional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2399999999999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10"/>
    <s v="VIÁTICOS DE LOS FUNCIONARIOS EN COMISIÓN"/>
    <s v="A-02-02-02-010"/>
    <m/>
    <m/>
    <m/>
    <m/>
    <x v="2"/>
    <x v="12"/>
    <s v="Talento Humano"/>
    <s v="Licenciamiento para desarrollo de cursos virtuales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m/>
    <n v="0"/>
    <n v="0"/>
    <n v="10000000"/>
    <m/>
    <n v="360.22500000000002"/>
    <n v="0"/>
    <n v="1000000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9"/>
    <s v="SERVICIOS PARA LA COMUNIDAD, SOCIALES Y PERSONALES"/>
    <s v="A-02-02-02-009-006"/>
    <m/>
    <m/>
    <m/>
    <m/>
    <x v="2"/>
    <x v="12"/>
    <s v="Talento Humano"/>
    <s v="Bienestar Social en Salud y Educación Fís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26"/>
    <n v="0"/>
    <n v="0"/>
    <n v="0"/>
    <n v="0"/>
  </r>
  <r>
    <s v="F"/>
    <s v="T"/>
    <s v="3. TRANSFERENCIAS 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m/>
    <m/>
    <m/>
    <m/>
    <x v="2"/>
    <x v="12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303"/>
    <n v="0"/>
    <n v="0"/>
    <n v="0"/>
    <n v="0"/>
  </r>
  <r>
    <s v="F"/>
    <s v="G"/>
    <s v="2. ADQUISICION DE BIENES Y SERVICIOS"/>
    <s v="A-02-02"/>
    <s v="ADQUISICIONES DIFERENTES DE ACTIVOS"/>
    <s v="A-02-02-02"/>
    <s v="ADQUISICIÓN DE SERVICIOS"/>
    <s v="A-02-02-02-008"/>
    <s v="SERVICIOS PRESTADOS A LAS EMPRESAS Y SERVICIOS DE PRODUCCIÓN "/>
    <s v="A-02-02-02-008-003"/>
    <m/>
    <m/>
    <m/>
    <m/>
    <x v="2"/>
    <x v="12"/>
    <s v="Talento Humano"/>
    <s v="Implementación Sello Equipa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360.22699999999998"/>
    <n v="0"/>
    <n v="0"/>
    <n v="0"/>
    <n v="0"/>
  </r>
  <r>
    <s v="F"/>
    <s v="P"/>
    <s v="1. GASTOS DE PERSONAL"/>
    <s v="A-01-01-01"/>
    <s v="SALARIO"/>
    <s v="A-01-01-01"/>
    <s v="SALARIO"/>
    <s v="A-01-01-01"/>
    <s v="SALARIO"/>
    <s v="A-01-01-01"/>
    <m/>
    <m/>
    <m/>
    <m/>
    <x v="2"/>
    <x v="13"/>
    <s v="Nómina Planta Funcionarios "/>
    <s v="Nómina Planta Funcionarios ARN - Salario"/>
    <n v="3769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97000000"/>
    <m/>
    <n v="0"/>
    <n v="0"/>
    <n v="37697000000"/>
    <m/>
    <n v="410.101"/>
    <n v="0"/>
    <n v="37697000000"/>
    <n v="0"/>
    <n v="0"/>
  </r>
  <r>
    <s v="F"/>
    <s v="P"/>
    <s v="1. GASTOS DE PERSONAL"/>
    <s v="A-01-01-02"/>
    <s v="CONTRIBUCIONES INHERENTES A LA NOMINA"/>
    <s v="A-01-01-02"/>
    <s v="CONTRIBUCIONES INHERENTES A LA NOMINA"/>
    <s v="A-01-01-02"/>
    <s v="CONTRIBUCIONES INHERENTES A LA NOMINA"/>
    <s v="A-01-01-02"/>
    <m/>
    <m/>
    <m/>
    <m/>
    <x v="2"/>
    <x v="13"/>
    <s v="Nómina Planta Funcionarios "/>
    <s v="Nómina Planta Funcionarios ARN - Contribuciones inherentes a la nómina"/>
    <n v="1367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6000000"/>
    <m/>
    <n v="0"/>
    <n v="0"/>
    <n v="13676000000"/>
    <m/>
    <n v="410.10199999999998"/>
    <n v="0"/>
    <n v="13676000000"/>
    <n v="0"/>
    <n v="0"/>
  </r>
  <r>
    <s v="F"/>
    <s v="P"/>
    <s v="1. GASTOS DE PERSONAL"/>
    <s v="A-01-01-03"/>
    <s v="REMUNERACIONES NO CONSTITUTIVAS DE FACTOR SALARIAL"/>
    <s v="A-01-01-03"/>
    <s v="REMUNERACIONES NO CONSTITUTIVAS DE FACTOR SALARIAL"/>
    <s v="A-01-01-03"/>
    <s v="REMUNERACIONES NO CONSTITUTIVAS DE FACTOR SALARIAL"/>
    <s v="A-01-01-03"/>
    <m/>
    <m/>
    <m/>
    <m/>
    <x v="2"/>
    <x v="13"/>
    <s v="Nómina Planta Funcionarios "/>
    <s v="Nómina Planta Funcionarios ARN - Remuneraciones no constitutivas de factor salarial"/>
    <n v="322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6000000"/>
    <m/>
    <n v="0"/>
    <n v="0"/>
    <n v="3226000000"/>
    <m/>
    <n v="410.10300000000001"/>
    <n v="0"/>
    <n v="3226000000"/>
    <n v="0"/>
    <n v="0"/>
  </r>
  <r>
    <s v="F"/>
    <s v="TP"/>
    <s v="3. TRANSFERENCIAS PERSONAL"/>
    <s v="A-03-04"/>
    <s v="PRESTACIONES SOCIALES"/>
    <s v="A-03-04-02"/>
    <s v="PRESTACIONES SOCIALES RELACIONADAS CON EL EMPLEO"/>
    <s v="A-03-04-02-012"/>
    <s v="INCAPACIDADES Y LICENCIAS DE MATERNIDAD Y PATERNIDAD (NO DE PENSIONES)"/>
    <s v="A-03-04-02-12-001"/>
    <m/>
    <m/>
    <m/>
    <m/>
    <x v="2"/>
    <x v="13"/>
    <s v="Nómina Planta Funcionarios "/>
    <s v="Incapacidades (no de pensiones)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  <m/>
    <n v="0"/>
    <n v="0"/>
    <n v="80000000"/>
    <m/>
    <n v="410.30099999999999"/>
    <n v="0"/>
    <n v="80000000"/>
    <n v="0"/>
    <n v="0"/>
  </r>
  <r>
    <s v="F"/>
    <s v="TP"/>
    <s v="3. TRANSFERENCIAS PERSONAL"/>
    <s v="A-03-04"/>
    <s v="PRESTACIONES SOCIALES"/>
    <s v="A-03-04-02"/>
    <s v="PRESTACIONES SOCIALES RELACIONADAS CON EL EMPLEO"/>
    <s v="A-03-04-02-012"/>
    <s v="INCAPACIDADES Y LICENCIAS DE MATERNIDAD Y PATERNIDAD (NO DE PENSIONES)"/>
    <s v="A-03-04-02-12-002"/>
    <m/>
    <m/>
    <m/>
    <m/>
    <x v="2"/>
    <x v="13"/>
    <s v="Nómina Planta Funcionarios "/>
    <s v="Incapacidades, Licencias de Maternidad y Paternidad"/>
    <n v="1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0000"/>
    <m/>
    <n v="0"/>
    <n v="0"/>
    <n v="120000000"/>
    <m/>
    <n v="410.30200000000002"/>
    <n v="0"/>
    <n v="120000000"/>
    <n v="0"/>
    <n v="0"/>
  </r>
  <r>
    <s v="F"/>
    <s v="TF"/>
    <s v="8. GASTOS POR TRIBUTOS, MULTAS, SANCIONES E INTERESES DE MORA"/>
    <s v="A-08-04"/>
    <s v="CONTRIBUCIONES"/>
    <s v="A-08-04"/>
    <s v="CONTRIBUCIONES"/>
    <s v="A-08-04-01"/>
    <s v="CUOTA DE FISCALIZACIÓN Y AUDITAJE"/>
    <s v="A-08-04-01"/>
    <m/>
    <m/>
    <m/>
    <m/>
    <x v="2"/>
    <x v="14"/>
    <s v="Subdirección Financiera"/>
    <s v="Tributo Tarifa Control Fiscal Contraloría General de la República"/>
    <n v="74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00000"/>
    <m/>
    <n v="0"/>
    <n v="0"/>
    <n v="742000000"/>
    <m/>
    <n v="420.30099999999999"/>
    <n v="0"/>
    <n v="742000000"/>
    <n v="0"/>
    <n v="0"/>
  </r>
  <r>
    <s v="F"/>
    <s v="T"/>
    <s v="3. TRANSFERENCIAS "/>
    <s v="A-03-10-01-001"/>
    <s v="SENTENCIAS"/>
    <s v="A-03-10-01-001"/>
    <s v="SENTENCIAS"/>
    <s v="A-03-10-01-001"/>
    <s v="SENTENCIAS"/>
    <s v="A-03-10-01-001"/>
    <m/>
    <m/>
    <m/>
    <m/>
    <x v="0"/>
    <x v="15"/>
    <s v="Oficina Asesora Jurídica"/>
    <s v="Sentenci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430.30099999999999"/>
    <n v="0"/>
    <n v="0"/>
    <n v="0"/>
    <n v="0"/>
  </r>
  <r>
    <s v="F"/>
    <s v="TF"/>
    <s v="8. GASTOS POR TRIBUTOS, MULTAS, SANCIONES E INTERESES DE MORA"/>
    <s v="A-08-05"/>
    <s v="MULTAS, SANCIONES E INTERESES DE MORA"/>
    <s v="A-08-05"/>
    <s v="MULTAS, SANCIONES E INTERESES DE MORA"/>
    <s v="A-08-05-01-003"/>
    <s v="SANCIONES ADMINISTRATIVAS"/>
    <s v="A-08-05-01-003"/>
    <m/>
    <m/>
    <m/>
    <m/>
    <x v="0"/>
    <x v="16"/>
    <s v="Oficina Asesora Jurídica"/>
    <s v="Sanciones Administrativ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m/>
    <n v="440.30099999999999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A-02-02"/>
    <m/>
    <s v="A-02-02-02"/>
    <s v="ADQUISICIÓN DE SERVICIOS"/>
    <s v="A-02-02-02-008"/>
    <s v="SERVICIOS PROFESIONALES, CIENTÍFICOS Y TÉCNICOS (EXCEPTO LOS SERVICIOS DE INVESTIGACION, URBANISMO, JURÍDICOS Y DE CONTABILIDAD)"/>
    <x v="0"/>
    <m/>
    <m/>
    <s v="A-02-02-02-008-003-09"/>
    <s v="A-02-02-02-008-003-09"/>
    <x v="0"/>
    <x v="0"/>
    <x v="0"/>
    <x v="0"/>
    <n v="17963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63474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0"/>
    <x v="1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0"/>
    <x v="1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2"/>
    <x v="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3"/>
    <x v="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3"/>
    <x v="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2"/>
    <m/>
    <m/>
    <m/>
    <m/>
    <x v="0"/>
    <x v="3"/>
    <x v="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3"/>
    <x v="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4"/>
    <x v="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5"/>
    <x v="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x v="5"/>
    <x v="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0"/>
    <x v="5"/>
    <x v="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2"/>
    <m/>
    <m/>
    <m/>
    <m/>
    <x v="0"/>
    <x v="5"/>
    <x v="5"/>
    <x v="15"/>
    <n v="6802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2770"/>
  </r>
  <r>
    <s v="A-02-02"/>
    <s v="ADQUISICIONES DIFERENTES DE ACTIVOS"/>
    <s v="A-02-02-02"/>
    <s v="ADQUISICIÓN DE SERVICIOS"/>
    <s v="A-02-02-02-008"/>
    <s v="SERVICIOS PROFESIONALES, CIENTÍFICOS Y TÉCNICOS (EXCEPTO LOS SERVICIOS DE INVESTIGACION, URBANISMO, JURÍDICOS Y DE CONTABILIDAD)"/>
    <x v="0"/>
    <m/>
    <m/>
    <s v="A-02-02-02-008-003-09"/>
    <s v="A-02-02-02-008-003-09"/>
    <x v="1"/>
    <x v="6"/>
    <x v="6"/>
    <x v="16"/>
    <n v="42071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71792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3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8"/>
    <n v="119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7"/>
    <n v="35607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0744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x v="6"/>
    <x v="6"/>
    <x v="49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</r>
  <r>
    <s v="C-0211"/>
    <s v="REINTEGRACION DE PERSONAS Y GRUPOS ALZADOS EN ARMAS DESDE EL SECTOR PRESIDENCIA"/>
    <s v="C-0211-1000"/>
    <s v="INTERSUBSECTORIAL GOBIERNO"/>
    <m/>
    <s v="SERVICIOS DE EDUCACIÓN INFORMAL EN DERECHOS HUMANOS,  ANÁLISIS Y GESTIÓN DEL RIESGO DE VICTIMIZACIÓN Y REINCIDENCIA"/>
    <x v="4"/>
    <m/>
    <m/>
    <m/>
    <m/>
    <x v="1"/>
    <x v="6"/>
    <x v="6"/>
    <x v="50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s v="C-0211"/>
    <s v="REINTEGRACION DE PERSONAS Y GRUPOS ALZADOS EN ARMAS DESDE EL SECTOR PRESIDENCIA"/>
    <s v="C-0211-1000"/>
    <s v="INTERSUBSECTORIAL GOBIERNO"/>
    <m/>
    <s v="SERVICIO DE APOYO FINANCIERO A INICIATIVAS LOCALES DE PREVENCIÓN DE RIESGOS DE VICTIMIZACIÓN Y REINCIDENCIA"/>
    <x v="5"/>
    <m/>
    <m/>
    <m/>
    <m/>
    <x v="1"/>
    <x v="6"/>
    <x v="6"/>
    <x v="51"/>
    <n v="8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0000000"/>
  </r>
  <r>
    <s v="C-0211"/>
    <s v="REINTEGRACION DE PERSONAS Y GRUPOS ALZADOS EN ARMAS DESDE EL SECTOR PRESIDENCIA"/>
    <s v="C-0211-1000"/>
    <s v="INTERSUBSECTORIAL GOBIERNO"/>
    <m/>
    <s v="SERVICIOS DE DIVULGACIÓN SOBRE REINTEGRACIÓN/REINCORPORACIÓN, CONVIVENCIA Y RECONCILIACIÓN"/>
    <x v="6"/>
    <m/>
    <m/>
    <m/>
    <m/>
    <x v="1"/>
    <x v="6"/>
    <x v="6"/>
    <x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-0211"/>
    <s v="REINTEGRACION DE PERSONAS Y GRUPOS ALZADOS EN ARMAS DESDE EL SECTOR PRESIDENCIA"/>
    <s v="C-0211-1000"/>
    <s v="INTERSUBSECTORIAL GOBIERNO"/>
    <m/>
    <s v="SERVICIOS DE ACOMPAÑAMIENTO A LA POBLACIÓN BENEFICIARIA DE LA REINCORPORACIÓN"/>
    <x v="7"/>
    <m/>
    <m/>
    <m/>
    <m/>
    <x v="1"/>
    <x v="6"/>
    <x v="6"/>
    <x v="53"/>
    <n v="12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000000"/>
  </r>
  <r>
    <s v="A-02-02"/>
    <s v="ADQUISICIONES DIFERENTES DE ACTIVOS"/>
    <s v="A-02-02-02"/>
    <s v="ADQUISICIÓN DE SERVICIOS"/>
    <s v="A-02-02-02-007"/>
    <s v="SERVICIOS FINANCIEROS Y SERVICIOS CONEXOS, SERVICIOS INMOBILIARIOS Y SERVICIOS DE LEASING"/>
    <x v="8"/>
    <m/>
    <m/>
    <m/>
    <m/>
    <x v="2"/>
    <x v="7"/>
    <x v="7"/>
    <x v="54"/>
    <n v="490376694.26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376694.26001"/>
  </r>
  <r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x v="7"/>
    <x v="7"/>
    <x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JURÍDICOS Y CONTABLES"/>
    <x v="10"/>
    <m/>
    <m/>
    <m/>
    <s v="A-02-02-02-008-002"/>
    <x v="2"/>
    <x v="7"/>
    <x v="7"/>
    <x v="56"/>
    <n v="204796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796415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7"/>
    <x v="7"/>
    <x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7"/>
    <x v="7"/>
    <x v="58"/>
    <n v="14041257.509998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41257.509998322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7"/>
    <x v="7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4"/>
    <s v="PRODUCTOS METÁLICOS Y PAQUETES DE SOFTWARE"/>
    <x v="11"/>
    <m/>
    <m/>
    <m/>
    <m/>
    <x v="2"/>
    <x v="8"/>
    <x v="8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8"/>
    <x v="8"/>
    <x v="61"/>
    <n v="1672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188"/>
  </r>
  <r>
    <s v="A-02-01"/>
    <s v="ADQUISICIÓN DE ACTIVOS NO FINANCIEROS"/>
    <s v="A-02-01-01"/>
    <s v="MATERIALES Y SUMINISTROS"/>
    <s v="A-02-01-01-003"/>
    <s v="ACTIVOS FIJOS NO CLASIFICADOS COMO MAQUINARIA Y EQUIPO"/>
    <x v="12"/>
    <m/>
    <m/>
    <m/>
    <m/>
    <x v="2"/>
    <x v="9"/>
    <x v="9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9"/>
    <x v="9"/>
    <x v="63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9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DE TELEFONÍA Y OTROS SERVICIOS DE TELECOMUNICACIONES"/>
    <x v="3"/>
    <m/>
    <m/>
    <m/>
    <s v="A-02-02-02-008-004-01"/>
    <x v="2"/>
    <x v="9"/>
    <x v="10"/>
    <x v="65"/>
    <n v="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x v="9"/>
    <x v="10"/>
    <x v="66"/>
    <n v="3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14"/>
    <m/>
    <m/>
    <m/>
    <m/>
    <x v="2"/>
    <x v="9"/>
    <x v="10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1"/>
    <s v="ADQUISICIÓN DE ACTIVOS NO FINANCIEROS"/>
    <s v="A-02-01-01"/>
    <s v="MATERIALES Y SUMINISTROS"/>
    <s v="A-02-01-01-004"/>
    <s v="MAQUINARIA Y EQUIPO"/>
    <x v="15"/>
    <m/>
    <m/>
    <m/>
    <m/>
    <x v="2"/>
    <x v="9"/>
    <x v="10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5"/>
    <s v="SERVICIOS DE LA CONSTRUCCIÓN"/>
    <x v="16"/>
    <m/>
    <m/>
    <m/>
    <m/>
    <x v="2"/>
    <x v="9"/>
    <x v="10"/>
    <x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14"/>
    <m/>
    <m/>
    <m/>
    <m/>
    <x v="2"/>
    <x v="9"/>
    <x v="10"/>
    <x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17"/>
    <m/>
    <m/>
    <m/>
    <m/>
    <x v="2"/>
    <x v="9"/>
    <x v="10"/>
    <x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1"/>
    <s v="ADQUISICIÓN DE ACTIVOS NO FINANCIEROS"/>
    <s v="A-02-01-01"/>
    <s v="MATERIALES Y SUMINISTROS"/>
    <s v="A-02-01-01-004"/>
    <s v="MAQUINARIA Y EQUIPO"/>
    <x v="15"/>
    <m/>
    <m/>
    <m/>
    <m/>
    <x v="2"/>
    <x v="9"/>
    <x v="10"/>
    <x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1"/>
    <s v="ADQUISICIÓN DE ACTIVOS NO FINANCIEROS"/>
    <s v="A-02-01-01"/>
    <s v="MATERIALES Y SUMINISTROS"/>
    <s v="A-02-01-01-004"/>
    <s v="MAQUINARIA Y EQUIPO"/>
    <x v="18"/>
    <m/>
    <m/>
    <m/>
    <m/>
    <x v="2"/>
    <x v="9"/>
    <x v="10"/>
    <x v="74"/>
    <n v="89798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98895"/>
  </r>
  <r>
    <s v="A-02-02"/>
    <s v="ADQUISICIONES DIFERENTES DE ACTIVOS"/>
    <s v="A-02-02-02"/>
    <s v="ADQUISICIÓN DE SERVICIOS"/>
    <s v="A-02-02-02-007"/>
    <s v="SERVICIOS FINANCIEROS Y SERVICIOS CONEXOS, SERVICIOS INMOBILIARIOS Y SERVICIOS DE LEASING"/>
    <x v="19"/>
    <m/>
    <m/>
    <m/>
    <m/>
    <x v="2"/>
    <x v="9"/>
    <x v="10"/>
    <x v="75"/>
    <n v="2505688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5688009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75"/>
    <n v="4929321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321121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x v="9"/>
    <x v="10"/>
    <x v="77"/>
    <n v="293617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617237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0"/>
    <m/>
    <m/>
    <m/>
    <m/>
    <x v="2"/>
    <x v="9"/>
    <x v="10"/>
    <x v="78"/>
    <n v="143557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557377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21"/>
    <m/>
    <m/>
    <m/>
    <m/>
    <x v="2"/>
    <x v="9"/>
    <x v="10"/>
    <x v="80"/>
    <n v="1324267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26733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x v="9"/>
    <x v="10"/>
    <x v="81"/>
    <n v="569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4000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x v="9"/>
    <x v="10"/>
    <x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17"/>
    <m/>
    <m/>
    <m/>
    <m/>
    <x v="2"/>
    <x v="9"/>
    <x v="10"/>
    <x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x v="9"/>
    <x v="10"/>
    <x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x v="9"/>
    <x v="10"/>
    <x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x v="9"/>
    <x v="10"/>
    <x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2"/>
    <x v="9"/>
    <x v="10"/>
    <x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x v="9"/>
    <x v="10"/>
    <x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10"/>
    <m/>
    <m/>
    <m/>
    <m/>
    <x v="2"/>
    <x v="9"/>
    <x v="10"/>
    <x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9"/>
    <s v="SERVICIOS PARA LA COMUNIDAD, SOCIALES Y PERSONALES"/>
    <x v="25"/>
    <m/>
    <m/>
    <m/>
    <m/>
    <x v="2"/>
    <x v="9"/>
    <x v="10"/>
    <x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4"/>
    <s v="PRODUCTOS METÁLICOS Y PAQUETES DE SOFTWARE"/>
    <x v="26"/>
    <m/>
    <m/>
    <m/>
    <m/>
    <x v="2"/>
    <x v="9"/>
    <x v="10"/>
    <x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5"/>
    <s v="SERVICIOS DE LA CONSTRUCCIÓN"/>
    <x v="16"/>
    <m/>
    <m/>
    <m/>
    <m/>
    <x v="2"/>
    <x v="9"/>
    <x v="10"/>
    <x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7"/>
    <m/>
    <m/>
    <m/>
    <m/>
    <x v="2"/>
    <x v="9"/>
    <x v="10"/>
    <x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7"/>
    <s v="SERVICIOS FINANCIEROS Y SERVICIOS CONEXOS, SERVICIOS INMOBILIARIOS Y SERVICIOS DE LEASING"/>
    <x v="8"/>
    <m/>
    <m/>
    <m/>
    <m/>
    <x v="2"/>
    <x v="9"/>
    <x v="10"/>
    <x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28"/>
    <m/>
    <m/>
    <m/>
    <m/>
    <x v="2"/>
    <x v="9"/>
    <x v="10"/>
    <x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m/>
    <m/>
    <m/>
    <m/>
    <x v="2"/>
    <x v="9"/>
    <x v="10"/>
    <x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0"/>
    <m/>
    <m/>
    <m/>
    <m/>
    <x v="2"/>
    <x v="9"/>
    <x v="10"/>
    <x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0"/>
    <m/>
    <m/>
    <m/>
    <m/>
    <x v="2"/>
    <x v="9"/>
    <x v="10"/>
    <x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1"/>
    <m/>
    <m/>
    <m/>
    <m/>
    <x v="2"/>
    <x v="9"/>
    <x v="10"/>
    <x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100"/>
    <n v="403042027.49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042027.49000001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x v="9"/>
    <x v="10"/>
    <x v="101"/>
    <n v="87887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87376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m/>
    <m/>
    <m/>
    <m/>
    <x v="2"/>
    <x v="9"/>
    <x v="10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0"/>
    <m/>
    <m/>
    <m/>
    <m/>
    <x v="2"/>
    <x v="9"/>
    <x v="10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8-01"/>
    <s v="IMPUESTOS"/>
    <s v="A-08-01"/>
    <s v="IMPUESTOS"/>
    <s v="A-08-01-02-006"/>
    <s v="IMPUESTO SOBRE VEHÍCULOS AUTOMOTORES"/>
    <x v="32"/>
    <m/>
    <m/>
    <m/>
    <m/>
    <x v="2"/>
    <x v="9"/>
    <x v="10"/>
    <x v="105"/>
    <n v="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</r>
  <r>
    <s v="A-08-01"/>
    <s v="IMPUESTOS"/>
    <s v="A-08-01"/>
    <s v="IMPUESTOS"/>
    <s v="A-08-01-02-001"/>
    <s v="IMPUESTO PREDIAL Y SOBRETASA AMBIENTAL"/>
    <x v="33"/>
    <m/>
    <m/>
    <m/>
    <m/>
    <x v="2"/>
    <x v="9"/>
    <x v="10"/>
    <x v="106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</r>
  <r>
    <s v="A-02-02"/>
    <s v="ADQUISICIONES DIFERENTES DE ACTIVOS"/>
    <s v="A-02-02-02"/>
    <s v="ADQUISICIÓN DE SERVICIOS"/>
    <s v="A-02-02-02-008"/>
    <s v="SERVICIOS PRESTADOS A LAS EMPRESAS Y SERVICIOS DE PRODUCCIÓN "/>
    <x v="21"/>
    <m/>
    <m/>
    <m/>
    <m/>
    <x v="2"/>
    <x v="9"/>
    <x v="10"/>
    <x v="107"/>
    <n v="94338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38552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x v="9"/>
    <x v="10"/>
    <x v="108"/>
    <n v="7872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248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17"/>
    <m/>
    <m/>
    <m/>
    <m/>
    <x v="2"/>
    <x v="9"/>
    <x v="10"/>
    <x v="109"/>
    <n v="99718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1808"/>
  </r>
  <r>
    <s v="A-02-02"/>
    <s v="ADQUISICIONES DIFERENTES DE ACTIVOS"/>
    <s v="A-02-02-01"/>
    <s v="MATERIALES Y SUMINISTROS"/>
    <s v="A-02-02-01-004"/>
    <s v="PRODUCTOS METÁLICOS Y PAQUETES DE SOFTWARE"/>
    <x v="34"/>
    <m/>
    <m/>
    <m/>
    <m/>
    <x v="2"/>
    <x v="9"/>
    <x v="10"/>
    <x v="110"/>
    <n v="31489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89920"/>
  </r>
  <r>
    <s v="A-02-02"/>
    <s v="ADQUISICIONES DIFERENTES DE ACTIVOS"/>
    <s v="A-02-02-01"/>
    <s v="MATERIALES Y SUMINISTROS"/>
    <s v="A-02-02-01-004"/>
    <s v="PRODUCTOS METÁLICOS Y PAQUETES DE SOFTWARE"/>
    <x v="35"/>
    <m/>
    <m/>
    <m/>
    <m/>
    <x v="2"/>
    <x v="9"/>
    <x v="10"/>
    <x v="110"/>
    <n v="7216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16440"/>
  </r>
  <r>
    <s v="A-02-02"/>
    <s v="ADQUISICIONES DIFERENTES DE ACTIVOS"/>
    <s v="A-02-02-01"/>
    <s v="MATERIALES Y SUMINISTROS"/>
    <s v="A-02-02-01-004"/>
    <s v="PRODUCTOS METÁLICOS Y PAQUETES DE SOFTWARE"/>
    <x v="36"/>
    <m/>
    <m/>
    <m/>
    <m/>
    <x v="2"/>
    <x v="9"/>
    <x v="10"/>
    <x v="110"/>
    <n v="14695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95296"/>
  </r>
  <r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x v="9"/>
    <x v="10"/>
    <x v="111"/>
    <n v="1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0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x v="9"/>
    <x v="10"/>
    <x v="112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x v="9"/>
    <x v="10"/>
    <x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x v="9"/>
    <x v="10"/>
    <x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x v="9"/>
    <x v="10"/>
    <x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8-01"/>
    <s v="IMPUESTOS"/>
    <s v="A-08-01"/>
    <s v="IMPUESTOS"/>
    <s v="A-08-01-02-004"/>
    <s v="IMPUESTO DE ALUMBRADO PÚBLICO"/>
    <x v="37"/>
    <m/>
    <m/>
    <m/>
    <m/>
    <x v="2"/>
    <x v="9"/>
    <x v="10"/>
    <x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0"/>
    <x v="118"/>
    <n v="540783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783126"/>
  </r>
  <r>
    <s v="A-02-01"/>
    <s v="ADQUISICIÓN DE ACTIVOS NO FINANCIEROS"/>
    <s v="A-02-01-01"/>
    <s v="MATERIALES Y SUMINISTROS"/>
    <s v="A-02-01-01-006"/>
    <s v="OTROS ACTIVOS FIJOS"/>
    <x v="38"/>
    <m/>
    <m/>
    <m/>
    <m/>
    <x v="2"/>
    <x v="9"/>
    <x v="10"/>
    <x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x v="9"/>
    <x v="11"/>
    <x v="120"/>
    <n v="1339971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9971947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1"/>
    <x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x v="9"/>
    <x v="11"/>
    <x v="121"/>
    <n v="1383496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349658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1"/>
    <x v="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1"/>
    <x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1"/>
    <x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9"/>
    <x v="12"/>
    <x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7"/>
    <s v="SERVICIOS FINANCIEROS Y SERVICIOS CONEXOS, SERVICIOS INMOBILIARIOS Y SERVICIOS DE LEASING"/>
    <x v="19"/>
    <m/>
    <m/>
    <m/>
    <m/>
    <x v="2"/>
    <x v="9"/>
    <x v="12"/>
    <x v="125"/>
    <n v="2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00000"/>
  </r>
  <r>
    <s v="A-02-02"/>
    <s v="ADQUISICIONES DIFERENTES DE ACTIVOS"/>
    <s v="A-02-02-02"/>
    <s v="ADQUISICIÓN DE SERVICIOS"/>
    <s v="A-02-02-02-007"/>
    <s v="SERVICIOS FINANCIEROS Y SERVICIOS CONEXOS, SERVICIOS INMOBILIARIOS Y SERVICIOS DE LEASING"/>
    <x v="19"/>
    <m/>
    <m/>
    <m/>
    <m/>
    <x v="2"/>
    <x v="9"/>
    <x v="12"/>
    <x v="126"/>
    <n v="360698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698516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9"/>
    <m/>
    <m/>
    <m/>
    <m/>
    <x v="2"/>
    <x v="9"/>
    <x v="12"/>
    <x v="127"/>
    <n v="66063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63928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2"/>
    <x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2"/>
    <x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2"/>
    <x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9"/>
    <x v="12"/>
    <x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0"/>
    <x v="13"/>
    <x v="130"/>
    <n v="16427220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2722031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0"/>
    <x v="13"/>
    <x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0"/>
    <x v="13"/>
    <x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0"/>
    <x v="13"/>
    <x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0"/>
    <x v="13"/>
    <x v="134"/>
    <n v="13559105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59105153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1"/>
    <x v="14"/>
    <x v="135"/>
    <n v="372322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32287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1"/>
    <x v="14"/>
    <x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11"/>
    <x v="14"/>
    <x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12"/>
    <x v="15"/>
    <x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2"/>
    <s v="PRODUCTOS ALIMENTICIOS, BEBIDAS Y TABACO; TEXTILES, PRENDAS DE VESTIR Y PRODUCTOS DE CUERO"/>
    <x v="40"/>
    <m/>
    <m/>
    <m/>
    <m/>
    <x v="2"/>
    <x v="12"/>
    <x v="15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41"/>
    <m/>
    <m/>
    <m/>
    <m/>
    <x v="2"/>
    <x v="12"/>
    <x v="15"/>
    <x v="139"/>
    <n v="1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0"/>
  </r>
  <r>
    <s v="A-02-02"/>
    <s v="ADQUISICIONES DIFERENTES DE ACTIVOS"/>
    <s v="A-02-02-01"/>
    <s v="MATERIALES Y SUMINISTROS"/>
    <s v="A-02-02-01-003"/>
    <s v="OTROS BIENES TRANSPORTABLES (EXCEPTO PRODUCTOS METÁLICOS, MAQUINARIA Y EQUIPO)"/>
    <x v="14"/>
    <m/>
    <m/>
    <m/>
    <m/>
    <x v="2"/>
    <x v="12"/>
    <x v="15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2"/>
    <s v="PRODUCTOS ALIMENTICIOS, BEBIDAS Y TABACO; TEXTILES, PRENDAS DE VESTIR Y PRODUCTOS DE CUERO"/>
    <x v="42"/>
    <m/>
    <m/>
    <m/>
    <m/>
    <x v="2"/>
    <x v="12"/>
    <x v="15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7"/>
    <m/>
    <m/>
    <m/>
    <m/>
    <x v="2"/>
    <x v="12"/>
    <x v="15"/>
    <x v="140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2"/>
    <x v="15"/>
    <x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x v="12"/>
    <x v="15"/>
    <x v="141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1"/>
    <m/>
    <m/>
    <m/>
    <m/>
    <x v="2"/>
    <x v="12"/>
    <x v="15"/>
    <x v="142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7"/>
    <m/>
    <m/>
    <m/>
    <m/>
    <x v="2"/>
    <x v="12"/>
    <x v="15"/>
    <x v="143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s v="A-02-02"/>
    <s v="ADQUISICIONES DIFERENTES DE ACTIVOS"/>
    <s v="A-02-02-02"/>
    <s v="ADQUISICIÓN DE SERVICIOS"/>
    <s v="A-02-02-02-009"/>
    <s v="SERVICIOS PARA LA COMUNIDAD, SOCIALES Y PERSONALES"/>
    <x v="43"/>
    <m/>
    <m/>
    <m/>
    <m/>
    <x v="2"/>
    <x v="12"/>
    <x v="15"/>
    <x v="144"/>
    <n v="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2"/>
    <x v="15"/>
    <x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2"/>
    <s v="PRODUCTOS ALIMENTICIOS, BEBIDAS Y TABACO; TEXTILES, PRENDAS DE VESTIR Y PRODUCTOS DE CUERO"/>
    <x v="42"/>
    <m/>
    <m/>
    <m/>
    <m/>
    <x v="2"/>
    <x v="12"/>
    <x v="15"/>
    <x v="146"/>
    <n v="107046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46118"/>
  </r>
  <r>
    <s v="A-02-02"/>
    <s v="ADQUISICIONES DIFERENTES DE ACTIVOS"/>
    <s v="A-02-02-02"/>
    <s v="ADQUISICIÓN DE SERVICIOS"/>
    <s v="A-02-02-02-009"/>
    <s v="SERVICIOS PARA LA COMUNIDAD, SOCIALES Y PERSONALES"/>
    <x v="25"/>
    <m/>
    <m/>
    <m/>
    <m/>
    <x v="2"/>
    <x v="12"/>
    <x v="15"/>
    <x v="147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</r>
  <r>
    <s v="A-02-02"/>
    <s v="ADQUISICIONES DIFERENTES DE ACTIVOS"/>
    <s v="A-02-02-02"/>
    <s v="ADQUISICIÓN DE SERVICIOS"/>
    <s v="A-02-02-02-009"/>
    <s v="SERVICIOS PARA LA COMUNIDAD, SOCIALES Y PERSONALES"/>
    <x v="43"/>
    <m/>
    <m/>
    <m/>
    <m/>
    <x v="2"/>
    <x v="12"/>
    <x v="15"/>
    <x v="148"/>
    <n v="79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00000"/>
  </r>
  <r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2"/>
    <x v="12"/>
    <x v="15"/>
    <x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12"/>
    <x v="15"/>
    <x v="150"/>
    <n v="11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000000"/>
  </r>
  <r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2"/>
    <x v="12"/>
    <x v="15"/>
    <x v="151"/>
    <n v="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0"/>
  </r>
  <r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x v="12"/>
    <x v="15"/>
    <x v="152"/>
    <n v="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0"/>
  </r>
  <r>
    <s v="A-02-02"/>
    <s v="ADQUISICIONES DIFERENTES DE ACTIVOS"/>
    <s v="A-02-02-02"/>
    <s v="ADQUISICIÓN DE SERVICIOS"/>
    <s v="A-02-02-02-009"/>
    <s v="SERVICIOS PARA LA COMUNIDAD, SOCIALES Y PERSONALES"/>
    <x v="44"/>
    <m/>
    <m/>
    <m/>
    <m/>
    <x v="2"/>
    <x v="12"/>
    <x v="15"/>
    <x v="153"/>
    <n v="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12"/>
    <x v="15"/>
    <x v="154"/>
    <n v="169858564.7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58564.74000001"/>
  </r>
  <r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x v="12"/>
    <x v="15"/>
    <x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1"/>
    <s v="MATERIALES Y SUMINISTROS"/>
    <s v="A-02-02-01-004"/>
    <s v="PRODUCTOS METÁLICOS Y PAQUETES DE SOFTWARE"/>
    <x v="45"/>
    <m/>
    <m/>
    <m/>
    <m/>
    <x v="2"/>
    <x v="12"/>
    <x v="15"/>
    <x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x v="12"/>
    <x v="15"/>
    <x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x v="12"/>
    <x v="15"/>
    <x v="158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</r>
  <r>
    <s v="A-02-02"/>
    <s v="ADQUISICIONES DIFERENTES DE ACTIVOS"/>
    <s v="A-02-02-02"/>
    <s v="ADQUISICIÓN DE SERVICIOS"/>
    <s v="A-02-02-02-009"/>
    <s v="SERVICIOS PARA LA COMUNIDAD, SOCIALES Y PERSONALES"/>
    <x v="44"/>
    <m/>
    <m/>
    <m/>
    <m/>
    <x v="2"/>
    <x v="12"/>
    <x v="15"/>
    <x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x v="12"/>
    <x v="15"/>
    <x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x v="12"/>
    <x v="15"/>
    <x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1-01-01"/>
    <s v="SALARIO"/>
    <s v="A-01-01-01"/>
    <s v="SALARIO"/>
    <s v="A-01-01-01"/>
    <s v="SALARIO"/>
    <x v="46"/>
    <m/>
    <m/>
    <m/>
    <m/>
    <x v="2"/>
    <x v="13"/>
    <x v="16"/>
    <x v="161"/>
    <n v="3769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97000000"/>
  </r>
  <r>
    <s v="A-01-01-02"/>
    <s v="CONTRIBUCIONES INHERENTES A LA NOMINA"/>
    <s v="A-01-01-02"/>
    <s v="CONTRIBUCIONES INHERENTES A LA NOMINA"/>
    <s v="A-01-01-02"/>
    <s v="CONTRIBUCIONES INHERENTES A LA NOMINA"/>
    <x v="47"/>
    <m/>
    <m/>
    <m/>
    <m/>
    <x v="2"/>
    <x v="13"/>
    <x v="16"/>
    <x v="162"/>
    <n v="1367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6000000"/>
  </r>
  <r>
    <s v="A-01-01-03"/>
    <s v="REMUNERACIONES NO CONSTITUTIVAS DE FACTOR SALARIAL"/>
    <s v="A-01-01-03"/>
    <s v="REMUNERACIONES NO CONSTITUTIVAS DE FACTOR SALARIAL"/>
    <s v="A-01-01-03"/>
    <s v="REMUNERACIONES NO CONSTITUTIVAS DE FACTOR SALARIAL"/>
    <x v="48"/>
    <m/>
    <m/>
    <m/>
    <m/>
    <x v="2"/>
    <x v="13"/>
    <x v="16"/>
    <x v="163"/>
    <n v="322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6000000"/>
  </r>
  <r>
    <s v="A-03-04"/>
    <s v="PRESTACIONES SOCIALES"/>
    <s v="A-03-04-02"/>
    <s v="PRESTACIONES SOCIALES RELACIONADAS CON EL EMPLEO"/>
    <s v="A-03-04-02-012"/>
    <s v="INCAPACIDADES Y LICENCIAS DE MATERNIDAD Y PATERNIDAD (NO DE PENSIONES)"/>
    <x v="49"/>
    <m/>
    <m/>
    <m/>
    <m/>
    <x v="2"/>
    <x v="13"/>
    <x v="16"/>
    <x v="164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</r>
  <r>
    <s v="A-03-04"/>
    <s v="PRESTACIONES SOCIALES"/>
    <s v="A-03-04-02"/>
    <s v="PRESTACIONES SOCIALES RELACIONADAS CON EL EMPLEO"/>
    <s v="A-03-04-02-012"/>
    <s v="INCAPACIDADES Y LICENCIAS DE MATERNIDAD Y PATERNIDAD (NO DE PENSIONES)"/>
    <x v="50"/>
    <m/>
    <m/>
    <m/>
    <m/>
    <x v="2"/>
    <x v="13"/>
    <x v="16"/>
    <x v="165"/>
    <n v="1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0000"/>
  </r>
  <r>
    <s v="A-08-04"/>
    <s v="CONTRIBUCIONES"/>
    <s v="A-08-04"/>
    <s v="CONTRIBUCIONES"/>
    <s v="A-08-04-01"/>
    <s v="CUOTA DE FISCALIZACIÓN Y AUDITAJE"/>
    <x v="51"/>
    <m/>
    <m/>
    <m/>
    <m/>
    <x v="2"/>
    <x v="14"/>
    <x v="8"/>
    <x v="166"/>
    <n v="74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00000"/>
  </r>
  <r>
    <s v="A-03-10-01-001"/>
    <s v="SENTENCIAS"/>
    <s v="A-03-10-01-001"/>
    <s v="SENTENCIAS"/>
    <s v="A-03-10-01-001"/>
    <s v="SENTENCIAS"/>
    <x v="52"/>
    <m/>
    <m/>
    <m/>
    <m/>
    <x v="0"/>
    <x v="15"/>
    <x v="5"/>
    <x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-08-05"/>
    <s v="MULTAS, SANCIONES E INTERESES DE MORA"/>
    <s v="A-08-05"/>
    <s v="MULTAS, SANCIONES E INTERESES DE MORA"/>
    <s v="A-08-05-01-003"/>
    <s v="SANCIONES ADMINISTRATIVAS"/>
    <x v="53"/>
    <m/>
    <m/>
    <m/>
    <m/>
    <x v="0"/>
    <x v="16"/>
    <x v="5"/>
    <x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s v="G"/>
    <x v="0"/>
    <s v="A-02-02"/>
    <m/>
    <s v="A-02-02-02"/>
    <s v="ADQUISICIÓN DE SERVICIOS"/>
    <s v="A-02-02-02-008"/>
    <s v="SERVICIOS PROFESIONALES, CIENTÍFICOS Y TÉCNICOS (EXCEPTO LOS SERVICIOS DE INVESTIGACION, URBANISMO, JURÍDICOS Y DE CONTABILIDAD)"/>
    <x v="0"/>
    <m/>
    <m/>
    <s v="A-02-02-02-008-003-09"/>
    <s v="A-02-02-02-008-003-09"/>
    <x v="0"/>
    <s v="a. Dirección General"/>
    <s v="Dirección General"/>
    <s v="Equipo Humano Dirección General"/>
    <n v="17963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63474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a. Dirección General"/>
    <s v="Dirección General"/>
    <s v="Honorarios Dirección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a. Dirección General"/>
    <s v="Dirección General"/>
    <s v="Acciones para el fortalecimiento de los entornos seguros, autocuidado y mitigación de los riesgos a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a. Dirección General"/>
    <s v="Dirección General"/>
    <s v="Apoyo Económico para traslado de PPR con riesgo extraordinario. El valor de cada desembolso es 2,5 SMLV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0"/>
    <s v="b  Grupo control Interno de Gestión"/>
    <s v="Grupo control Interno de Gestión"/>
    <s v="Preauditoria y auditoria de certific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0"/>
    <s v="b  Grupo control Interno de Gestión"/>
    <s v="Grupo control Interno de Gestión"/>
    <s v="Auditoria de seguimento y recertific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c. Grupo de Corresponsabilidad"/>
    <s v="Grupo de Corresponsabilidad"/>
    <s v="Encuentros estratégicos con actores internacionale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d. Oficina Asesora de Comunicaciones"/>
    <s v="Oficina Asesora de Comunicaciones"/>
    <s v="Central de medi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d. Oficina Asesora de Comunicaciones"/>
    <s v="Oficina Asesora de Comunicaciones"/>
    <s v="Programa Institucional ARN en TV y Rad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2"/>
    <m/>
    <m/>
    <m/>
    <m/>
    <x v="0"/>
    <s v="d. Oficina Asesora de Comunicaciones"/>
    <s v="Oficina Asesora de Comunicaciones"/>
    <s v="Servicios de Impren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d. Oficina Asesora de Comunicaciones"/>
    <s v="Oficina Asesora de Comunicaciones"/>
    <s v="Monitoreo de medi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e. Oficina Asesora de Planeación"/>
    <s v="Oficina Asesora de Planeación"/>
    <s v="Licenciamiento Tracking and Management System TM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f. Oficina Asesora Jurídica"/>
    <s v="Oficina Asesora Jurídica"/>
    <s v="Concilia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0"/>
    <s v="f. Oficina Asesora Jurídica"/>
    <s v="Oficina Asesora Jurídica"/>
    <s v="Contingente Judici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0"/>
    <s v="f. Oficina Asesora Jurídica"/>
    <s v="Oficina Asesora Jurídica"/>
    <s v="Suscripción Actualización Normativ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2"/>
    <m/>
    <m/>
    <m/>
    <m/>
    <x v="0"/>
    <s v="f. Oficina Asesora Jurídica"/>
    <s v="Oficina Asesora Jurídica"/>
    <s v="Publicación de Actos Administrativos"/>
    <n v="6802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2770"/>
  </r>
  <r>
    <x v="0"/>
    <s v="G"/>
    <x v="0"/>
    <s v="A-02-02"/>
    <s v="ADQUISICIONES DIFERENTES DE ACTIVOS"/>
    <s v="A-02-02-02"/>
    <s v="ADQUISICIÓN DE SERVICIOS"/>
    <s v="A-02-02-02-008"/>
    <s v="SERVICIOS PROFESIONALES, CIENTÍFICOS Y TÉCNICOS (EXCEPTO LOS SERVICIOS DE INVESTIGACION, URBANISMO, JURÍDICOS Y DE CONTABILIDAD)"/>
    <x v="0"/>
    <m/>
    <m/>
    <s v="A-02-02-02-008-003-09"/>
    <s v="A-02-02-02-008-003-09"/>
    <x v="1"/>
    <s v="a. Dirección Programática"/>
    <s v="Dirección Programática de Reintegración"/>
    <s v="Equipo Humano Dirección Programática de Reintegración"/>
    <n v="420717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71792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cceso a los Beneficios de Inserción Económ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arrollo de acciones para el fortalecimiento de los entornos seguros, autocuidado y mitigación de los riesgos a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embolso mensual por asistencia a los beneficios de acompañamiento del proceso de Reintegr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embolso para traslado de PPR con riesgo extraordinario. El valor de cada desembolso es 2,5 SMLV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Honorarios DP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arrollo de Modelos Educativos Flexib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Gestiones para el Aseguramiento de la población objeto acreditada por las autoridades competentes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Procesos de formación para el fortalecimiento de capacidades psicosociales de la población objeto y  los colaboradores de la A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Procesos territoriales orientados al fortalecimiento de entornos protectores y libres de viol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Implementación del Programa Especial de Armonización con enfoque étnic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embolso mensual por asistencia al proceso de atención diferenci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cciones para el fortalecimiento de la reincorporación política"/>
    <n v="119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Beneficios económicos Fuerza Pública (90% SMMLV  Mensual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Fortalecimiento de capacidades psicosociales de las y los colaboradores de la A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Estrategia de cuidado y autocuidado en salud de población priorizada en firmantes del acuerdo y sus grupos familia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tención integral en salud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Impulso a la estrategia de consolidación de los ET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Fortaleciento organizativo y asociativ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Estrategia de prevención y superación de la estigmatiz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Estrategia de Sostenibiliad de los procesos productiv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cciones comunitarias para el fortalecimiento del liderazgo y la participación de las mujeres y la población LGTBIQ+"/>
    <n v="35607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0744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Procesos de orientación vocacional y promoción del emprendi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arrollo de procesos comunitarios orientados a la promocion de la reconciliacion y construcción de paz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Desarrollo de procesos restaurativos y acompañamiento a  comparecientes de Fuerza Públ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cciones dirigidas al fortalecimiento de la empleabilidad y la inclusión laboral para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Fortalecimiento de los sistemas de seguimiento y monitore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cciones para la Promoción del desarrollo integral, aprendizaje para la paz y prevención de vulnerabilidades de niños y niñ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Apoyo a procesos de Educación superior de la población obje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Estrategia diferencial para jóven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Beneficios Económicos (Asignación Mensual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Suministro Económico de Aliment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Estrategia de Acompañamiento a Familiares de presonas fallecidas (asesinadas) y desaparecid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1"/>
    <s v="a. Dirección Programática"/>
    <s v="Dirección Programática de Reintegración"/>
    <s v="Programa/Estrategia de Reunificación Familiar"/>
    <n v="5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</r>
  <r>
    <x v="1"/>
    <s v="I"/>
    <x v="2"/>
    <s v="C-0211"/>
    <s v="REINTEGRACION DE PERSONAS Y GRUPOS ALZADOS EN ARMAS DESDE EL SECTOR PRESIDENCIA"/>
    <s v="C-0211-1000"/>
    <s v="INTERSUBSECTORIAL GOBIERNO"/>
    <m/>
    <s v="SERVICIOS DE EDUCACIÓN INFORMAL EN DERECHOS HUMANOS,  ANÁLISIS Y GESTIÓN DEL RIESGO DE VICTIMIZACIÓN Y REINCIDENCIA"/>
    <x v="4"/>
    <m/>
    <m/>
    <m/>
    <m/>
    <x v="1"/>
    <s v="a. Dirección Programática"/>
    <s v="Dirección Programática de Reintegración"/>
    <s v="Prevención victimización y reincidencia de PPR en territorio. _x000a_Servicios de educación informal en derechos humanos, análisis y gestión del riesgo de victimización y reincidencia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x v="1"/>
    <s v="I"/>
    <x v="2"/>
    <s v="C-0211"/>
    <s v="REINTEGRACION DE PERSONAS Y GRUPOS ALZADOS EN ARMAS DESDE EL SECTOR PRESIDENCIA"/>
    <s v="C-0211-1000"/>
    <s v="INTERSUBSECTORIAL GOBIERNO"/>
    <m/>
    <s v="SERVICIO DE APOYO FINANCIERO A INICIATIVAS LOCALES DE PREVENCIÓN DE RIESGOS DE VICTIMIZACIÓN Y REINCIDENCIA"/>
    <x v="5"/>
    <m/>
    <m/>
    <m/>
    <m/>
    <x v="1"/>
    <s v="a. Dirección Programática"/>
    <s v="Dirección Programática de Reintegración"/>
    <s v="Prevención victimización y reincidencia de PPR en territorio._x000a_Servicio de apoyo financiero a iniciativas locales de prevención de riesgos de victimización y reincidencia"/>
    <n v="8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0000000"/>
  </r>
  <r>
    <x v="1"/>
    <s v="I"/>
    <x v="2"/>
    <s v="C-0211"/>
    <s v="REINTEGRACION DE PERSONAS Y GRUPOS ALZADOS EN ARMAS DESDE EL SECTOR PRESIDENCIA"/>
    <s v="C-0211-1000"/>
    <s v="INTERSUBSECTORIAL GOBIERNO"/>
    <m/>
    <s v="SERVICIOS DE DIVULGACIÓN SOBRE REINTEGRACIÓN/REINCORPORACIÓN, CONVIVENCIA Y RECONCILIACIÓN"/>
    <x v="6"/>
    <m/>
    <m/>
    <m/>
    <m/>
    <x v="1"/>
    <s v="a. Dirección Programática"/>
    <s v="Dirección Programática de Reintegración"/>
    <s v="Prevención victimización y reincidencia de PPR en territorio._x000a_Servicios de divulgación sobre Reintegración / Reincorporación, convivencia y reconciliación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I"/>
    <x v="2"/>
    <s v="C-0211"/>
    <s v="REINTEGRACION DE PERSONAS Y GRUPOS ALZADOS EN ARMAS DESDE EL SECTOR PRESIDENCIA"/>
    <s v="C-0211-1000"/>
    <s v="INTERSUBSECTORIAL GOBIERNO"/>
    <m/>
    <s v="SERVICIOS DE ACOMPAÑAMIENTO A LA POBLACIÓN BENEFICIARIA DE LA REINCORPORACIÓN"/>
    <x v="7"/>
    <m/>
    <m/>
    <m/>
    <m/>
    <x v="1"/>
    <s v="a. Dirección Programática"/>
    <s v="Dirección Programática de Reintegración"/>
    <s v="Fortalecimiento Ex-integrantes de las FARC-EP NACIONAL._x000a_Servicios de acompañamiento a la población beneficiaria de la Reincorporación"/>
    <n v="12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000000"/>
  </r>
  <r>
    <x v="0"/>
    <s v="G"/>
    <x v="0"/>
    <s v="A-02-02"/>
    <s v="ADQUISICIONES DIFERENTES DE ACTIVOS"/>
    <s v="A-02-02-02"/>
    <s v="ADQUISICIÓN DE SERVICIOS"/>
    <s v="A-02-02-02-007"/>
    <s v="SERVICIOS FINANCIEROS Y SERVICIOS CONEXOS, SERVICIOS INMOBILIARIOS Y SERVICIOS DE LEASING"/>
    <x v="8"/>
    <m/>
    <m/>
    <m/>
    <m/>
    <x v="2"/>
    <s v="a. Secretaria General"/>
    <s v="Secretaria General"/>
    <s v="Recursos especiales en verificación de necesidades"/>
    <n v="490376694.2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376694.25999999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s v="a. Secretaria General"/>
    <s v="Secretaria General"/>
    <s v="Formalización empleo CNS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JURÍDICOS Y CONTABLES"/>
    <x v="10"/>
    <m/>
    <m/>
    <m/>
    <s v="A-02-02-02-008-002"/>
    <x v="2"/>
    <s v="a. Secretaria General"/>
    <s v="Secretaria General"/>
    <s v="Equipo Humano Secretaria General"/>
    <n v="204796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796415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a. Secretaria General"/>
    <s v="Secretaria General"/>
    <s v="Honorarios Secretaría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a. Secretaria General"/>
    <s v="Secretaria General"/>
    <s v="Recursos en verificación de necesidades"/>
    <n v="14041257.5099983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41257.509998322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a. Secretaria General"/>
    <s v="Secretaria General"/>
    <s v="Antiguos ETCR - Acuerdo de Participación de Tercer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4"/>
    <s v="PRODUCTOS METÁLICOS Y PAQUETES DE SOFTWARE"/>
    <x v="11"/>
    <m/>
    <m/>
    <m/>
    <m/>
    <x v="2"/>
    <s v="b .Subdirección Financiera"/>
    <s v="Subdirección Financiera"/>
    <s v="Adquisición de Firmas Digit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b .Subdirección Financiera"/>
    <s v="Subdirección Financiera"/>
    <s v="Comisiones Bancarias por Desembolsos PPR"/>
    <n v="16721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188"/>
  </r>
  <r>
    <x v="0"/>
    <s v="GA"/>
    <x v="0"/>
    <s v="A-02-01"/>
    <s v="ADQUISICIÓN DE ACTIVOS NO FINANCIEROS"/>
    <s v="A-02-01-01"/>
    <s v="MATERIALES Y SUMINISTROS"/>
    <s v="A-02-01-01-003"/>
    <s v="ACTIVOS FIJOS NO CLASIFICADOS COMO MAQUINARIA Y EQUIPO"/>
    <x v="12"/>
    <m/>
    <m/>
    <m/>
    <m/>
    <x v="2"/>
    <s v="c. Subdirección Administrativa"/>
    <s v="Grupo de Almacen e Inventarios"/>
    <s v="Adquisición de Mobiliar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c. Subdirección Administrativa"/>
    <s v="Grupo de Almacen e Inventarios"/>
    <s v="Licenciamiento Software Control de Inventarios"/>
    <n v="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Almacen e Inventarios"/>
    <s v="Suministro de Papeleria y Consumib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DE TELEFONÍA Y OTROS SERVICIOS DE TELECOMUNICACIONES"/>
    <x v="3"/>
    <m/>
    <m/>
    <m/>
    <s v="A-02-02-02-008-004-01"/>
    <x v="2"/>
    <s v="c. Subdirección Administrativa"/>
    <s v="Grupo de Gestión Administrativa"/>
    <s v="Servicios Públicos - Telefonía Centro de Contacto"/>
    <n v="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Servicios Públicos - Telefonía Centro de Contac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s v="c. Subdirección Administrativa"/>
    <s v="Grupo de Gestión Administrativa"/>
    <s v="Adecuaciones de las Sedes"/>
    <n v="39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Adecuaciones de las Sed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14"/>
    <m/>
    <m/>
    <m/>
    <m/>
    <x v="2"/>
    <s v="c. Subdirección Administrativa"/>
    <s v="Grupo de Gestión Administrativa"/>
    <s v="Fumigación y lavado de tanques de agu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A"/>
    <x v="0"/>
    <s v="A-02-01"/>
    <s v="ADQUISICIÓN DE ACTIVOS NO FINANCIEROS"/>
    <s v="A-02-01-01"/>
    <s v="MATERIALES Y SUMINISTROS"/>
    <s v="A-02-01-01-004"/>
    <s v="MAQUINARIA Y EQUIPO"/>
    <x v="15"/>
    <m/>
    <m/>
    <m/>
    <m/>
    <x v="2"/>
    <s v="c. Subdirección Administrativa"/>
    <s v="Grupo de Gestión Administrativa"/>
    <s v="Adquisición de elementos requeridos para el funcionamiento - Compra de persian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Adquisición de elementos requeridos para el funciona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5"/>
    <s v="SERVICIOS DE LA CONSTRUCCIÓN"/>
    <x v="16"/>
    <m/>
    <m/>
    <m/>
    <m/>
    <x v="2"/>
    <s v="c. Subdirección Administrativa"/>
    <s v="Grupo de Gestión Administrativa"/>
    <s v="Adquisición de elementos requeridos para el funcionamiento - Instala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14"/>
    <m/>
    <m/>
    <m/>
    <m/>
    <x v="2"/>
    <s v="c. Subdirección Administrativa"/>
    <s v="Grupo de Gestión Administrativa"/>
    <s v="Adquisición de elementos requeridos para el funcionamiento - Recarga de Extinto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17"/>
    <m/>
    <m/>
    <m/>
    <m/>
    <x v="2"/>
    <s v="c. Subdirección Administrativa"/>
    <s v="Grupo de Gestión Administrativa"/>
    <s v="Adquisición de elementos requeridos para el funcionamiento - Peliculas Sola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A"/>
    <x v="0"/>
    <s v="A-02-01"/>
    <s v="ADQUISICIÓN DE ACTIVOS NO FINANCIEROS"/>
    <s v="A-02-01-01"/>
    <s v="MATERIALES Y SUMINISTROS"/>
    <s v="A-02-01-01-004"/>
    <s v="MAQUINARIA Y EQUIPO"/>
    <x v="15"/>
    <m/>
    <m/>
    <m/>
    <m/>
    <x v="2"/>
    <s v="c. Subdirección Administrativa"/>
    <s v="Grupo de Gestión Administrativa"/>
    <s v="Adquisición de elementos requeridos para el funcionamiento - Maq usos gener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A"/>
    <x v="0"/>
    <s v="A-02-01"/>
    <s v="ADQUISICIÓN DE ACTIVOS NO FINANCIEROS"/>
    <s v="A-02-01-01"/>
    <s v="MATERIALES Y SUMINISTROS"/>
    <s v="A-02-01-01-004"/>
    <s v="MAQUINARIA Y EQUIPO"/>
    <x v="18"/>
    <m/>
    <m/>
    <m/>
    <m/>
    <x v="2"/>
    <s v="c. Subdirección Administrativa"/>
    <s v="Grupo de Gestión Administrativa"/>
    <s v="Adquisición de elementos requeridos para el funcionamiento - Maq usos especiales"/>
    <n v="89798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98895"/>
  </r>
  <r>
    <x v="0"/>
    <s v="G"/>
    <x v="0"/>
    <s v="A-02-02"/>
    <s v="ADQUISICIONES DIFERENTES DE ACTIVOS"/>
    <s v="A-02-02-02"/>
    <s v="ADQUISICIÓN DE SERVICIOS"/>
    <s v="A-02-02-02-007"/>
    <s v="SERVICIOS FINANCIEROS Y SERVICIOS CONEXOS, SERVICIOS INMOBILIARIOS Y SERVICIOS DE LEASING"/>
    <x v="19"/>
    <m/>
    <m/>
    <m/>
    <m/>
    <x v="2"/>
    <s v="c. Subdirección Administrativa"/>
    <s v="Grupo de Gestión Administrativa"/>
    <s v="Arrendamiento de Inmuebles"/>
    <n v="2505688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5688009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Arrendamiento de Inmuebles"/>
    <n v="4929321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9321121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Adquisición Elementos de Ferreter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s v="c. Subdirección Administrativa"/>
    <s v="Grupo de Gestión Administrativa"/>
    <s v="Aseo Cafetería y Mantenimiento - Aseo"/>
    <n v="2936172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617237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0"/>
    <m/>
    <m/>
    <m/>
    <m/>
    <x v="2"/>
    <s v="c. Subdirección Administrativa"/>
    <s v="Grupo de Gestión Administrativa"/>
    <s v="Aseo Cafetería y Mantenimiento - Cafeteria"/>
    <n v="1435573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557377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Aseo Cafetería y Manteni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21"/>
    <m/>
    <m/>
    <m/>
    <m/>
    <x v="2"/>
    <s v="c. Subdirección Administrativa"/>
    <s v="Grupo de Gestión Administrativa"/>
    <s v="Aseo Cafetería y Mantenimiento - Mantenimiento"/>
    <n v="1324267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426733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s v="c. Subdirección Administrativa"/>
    <s v="Grupo de Gestión Administrativa"/>
    <s v="Caja Menor"/>
    <n v="569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4000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s v="c. Subdirección Administrativa"/>
    <s v="Grupo de Gestión Administrativa"/>
    <s v="Caja Menor - Combustible / Acei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17"/>
    <m/>
    <m/>
    <m/>
    <m/>
    <x v="2"/>
    <s v="c. Subdirección Administrativa"/>
    <s v="Grupo de Gestión Administrativa"/>
    <s v="Caja Menor - Divers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s v="c. Subdirección Administrativa"/>
    <s v="Grupo de Gestión Administrativa"/>
    <s v="Caja Menor - Acueduc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s v="c. Subdirección Administrativa"/>
    <s v="Grupo de Gestión Administrativa"/>
    <s v="Caja Menor - Energ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s v="c. Subdirección Administrativa"/>
    <s v="Grupo de Gestión Administrativa"/>
    <s v="Caja Menor - G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2"/>
    <s v="c. Subdirección Administrativa"/>
    <s v="Grupo de Gestión Administrativa"/>
    <s v="Caja Menor - Telefono, Fax y otr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s v="c. Subdirección Administrativa"/>
    <s v="Grupo de Gestión Administrativa"/>
    <s v="Caja Menor - Viat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10"/>
    <m/>
    <m/>
    <m/>
    <m/>
    <x v="2"/>
    <s v="c. Subdirección Administrativa"/>
    <s v="Grupo de Gestión Administrativa"/>
    <s v="Caja Menor - Gastos Judicia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25"/>
    <m/>
    <m/>
    <m/>
    <m/>
    <x v="2"/>
    <s v="c. Subdirección Administrativa"/>
    <s v="Grupo de Gestión Administrativa"/>
    <s v="Caja Menor - Exámenes méd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4"/>
    <s v="PRODUCTOS METÁLICOS Y PAQUETES DE SOFTWARE"/>
    <x v="26"/>
    <m/>
    <m/>
    <m/>
    <m/>
    <x v="2"/>
    <s v="c. Subdirección Administrativa"/>
    <s v="Grupo de Gestión Administrativa"/>
    <s v="Caja Menor - Productos Metal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5"/>
    <s v="SERVICIOS DE LA CONSTRUCCIÓN"/>
    <x v="16"/>
    <m/>
    <m/>
    <m/>
    <m/>
    <x v="2"/>
    <s v="c. Subdirección Administrativa"/>
    <s v="Grupo de Gestión Administrativa"/>
    <s v="Caja Menor - Servicios de construc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7"/>
    <m/>
    <m/>
    <m/>
    <m/>
    <x v="2"/>
    <s v="c. Subdirección Administrativa"/>
    <s v="Grupo de Gestión Administrativa"/>
    <s v="Caja Menor - Transpor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7"/>
    <s v="SERVICIOS FINANCIEROS Y SERVICIOS CONEXOS, SERVICIOS INMOBILIARIOS Y SERVICIOS DE LEASING"/>
    <x v="8"/>
    <m/>
    <m/>
    <m/>
    <m/>
    <x v="2"/>
    <s v="c. Subdirección Administrativa"/>
    <s v="Grupo de Gestión Administrativa"/>
    <s v="Caja Menor - Seguros de la Entid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28"/>
    <m/>
    <m/>
    <m/>
    <m/>
    <x v="2"/>
    <s v="c. Subdirección Administrativa"/>
    <s v="Grupo de Gestión Administrativa"/>
    <s v="Caja Menor - Servicio de mantenimiento, reparación e Instalación (excepto Servicios de Construcción)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m/>
    <m/>
    <m/>
    <m/>
    <x v="2"/>
    <s v="c. Subdirección Administrativa"/>
    <s v="Grupo de Gestión Administrativa"/>
    <s v="Caja Menor - Servicio de Seguridad con Vehículo Blindado / Seguido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0"/>
    <m/>
    <m/>
    <m/>
    <m/>
    <x v="2"/>
    <s v="c. Subdirección Administrativa"/>
    <s v="Grupo de Gestión Administrativa"/>
    <s v="Caja Menor - Alimentación / Hospedaj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0"/>
    <m/>
    <m/>
    <m/>
    <m/>
    <x v="2"/>
    <s v="c. Subdirección Administrativa"/>
    <s v="Grupo de Gestión Administrativa"/>
    <s v="Caja Menor - Peajes / Parqueader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1"/>
    <m/>
    <m/>
    <m/>
    <m/>
    <x v="2"/>
    <s v="c. Subdirección Administrativa"/>
    <s v="Grupo de Gestión Administrativa"/>
    <s v="Caja Menor - Servicio de Transporte de Carg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Aires Acondicionados"/>
    <n v="403042027.49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3042027.49000001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s v="c. Subdirección Administrativa"/>
    <s v="Grupo de Gestión Administrativa"/>
    <s v="Suministro de Combustible"/>
    <n v="87887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887376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Seguros de la Entid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9"/>
    <m/>
    <m/>
    <m/>
    <m/>
    <x v="2"/>
    <s v="c. Subdirección Administrativa"/>
    <s v="Grupo de Gestión Administrativa"/>
    <s v="Servicio de Vehículo - Operar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0"/>
    <m/>
    <m/>
    <m/>
    <m/>
    <x v="2"/>
    <s v="c. Subdirección Administrativa"/>
    <s v="Grupo de Gestión Administrativa"/>
    <s v="Servicio de Vehícu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F"/>
    <x v="3"/>
    <s v="A-08-01"/>
    <s v="IMPUESTOS"/>
    <s v="A-08-01"/>
    <s v="IMPUESTOS"/>
    <s v="A-08-01-02-006"/>
    <s v="IMPUESTO SOBRE VEHÍCULOS AUTOMOTORES"/>
    <x v="32"/>
    <m/>
    <m/>
    <m/>
    <m/>
    <x v="2"/>
    <s v="c. Subdirección Administrativa"/>
    <s v="Grupo de Gestión Administrativa"/>
    <s v="Impuestos y Multas"/>
    <n v="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</r>
  <r>
    <x v="0"/>
    <s v="TF"/>
    <x v="3"/>
    <s v="A-08-01"/>
    <s v="IMPUESTOS"/>
    <s v="A-08-01"/>
    <s v="IMPUESTOS"/>
    <s v="A-08-01-02-001"/>
    <s v="IMPUESTO PREDIAL Y SOBRETASA AMBIENTAL"/>
    <x v="33"/>
    <m/>
    <m/>
    <m/>
    <m/>
    <x v="2"/>
    <s v="c. Subdirección Administrativa"/>
    <s v="Grupo de Gestión Administrativa"/>
    <s v="Impuesto Predial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21"/>
    <m/>
    <m/>
    <m/>
    <m/>
    <x v="2"/>
    <s v="c. Subdirección Administrativa"/>
    <s v="Grupo de Gestión Administrativa"/>
    <s v="Mantenimiento Parque Automotor - Mantenimiento"/>
    <n v="943385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38552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22"/>
    <m/>
    <m/>
    <m/>
    <m/>
    <x v="2"/>
    <s v="c. Subdirección Administrativa"/>
    <s v="Grupo de Gestión Administrativa"/>
    <s v="Mantenimiento Parque Automotor - Lubricantes"/>
    <n v="7872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7248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17"/>
    <m/>
    <m/>
    <m/>
    <m/>
    <x v="2"/>
    <s v="c. Subdirección Administrativa"/>
    <s v="Grupo de Gestión Administrativa"/>
    <s v="Mantenimiento Parque Automotor - Llantas"/>
    <n v="99718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1808"/>
  </r>
  <r>
    <x v="0"/>
    <s v="G"/>
    <x v="0"/>
    <s v="A-02-02"/>
    <s v="ADQUISICIONES DIFERENTES DE ACTIVOS"/>
    <s v="A-02-02-01"/>
    <s v="MATERIALES Y SUMINISTROS"/>
    <s v="A-02-02-01-004"/>
    <s v="PRODUCTOS METÁLICOS Y PAQUETES DE SOFTWARE"/>
    <x v="34"/>
    <m/>
    <m/>
    <m/>
    <m/>
    <x v="2"/>
    <s v="c. Subdirección Administrativa"/>
    <s v="Grupo de Gestión Administrativa"/>
    <s v="Mantenimiento Parque Automotor - Repuestos"/>
    <n v="31489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89920"/>
  </r>
  <r>
    <x v="0"/>
    <s v="G"/>
    <x v="0"/>
    <s v="A-02-02"/>
    <s v="ADQUISICIONES DIFERENTES DE ACTIVOS"/>
    <s v="A-02-02-01"/>
    <s v="MATERIALES Y SUMINISTROS"/>
    <s v="A-02-02-01-004"/>
    <s v="PRODUCTOS METÁLICOS Y PAQUETES DE SOFTWARE"/>
    <x v="35"/>
    <m/>
    <m/>
    <m/>
    <m/>
    <x v="2"/>
    <s v="c. Subdirección Administrativa"/>
    <s v="Grupo de Gestión Administrativa"/>
    <s v="Mantenimiento Parque Automotor - Repuestos"/>
    <n v="7216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16440"/>
  </r>
  <r>
    <x v="0"/>
    <s v="G"/>
    <x v="0"/>
    <s v="A-02-02"/>
    <s v="ADQUISICIONES DIFERENTES DE ACTIVOS"/>
    <s v="A-02-02-01"/>
    <s v="MATERIALES Y SUMINISTROS"/>
    <s v="A-02-02-01-004"/>
    <s v="PRODUCTOS METÁLICOS Y PAQUETES DE SOFTWARE"/>
    <x v="36"/>
    <m/>
    <m/>
    <m/>
    <m/>
    <x v="2"/>
    <s v="c. Subdirección Administrativa"/>
    <s v="Grupo de Gestión Administrativa"/>
    <s v="Mantenimiento Parque Automotor - Repuestos"/>
    <n v="14695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95296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s v="c. Subdirección Administrativa"/>
    <s v="Grupo de Gestión Administrativa"/>
    <s v="Servicios Públicos - Acueducto"/>
    <n v="14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0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s v="c. Subdirección Administrativa"/>
    <s v="Grupo de Gestión Administrativa"/>
    <s v="Servicios Públicos - Energia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Servicios Públ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s v="c. Subdirección Administrativa"/>
    <s v="Grupo de Gestión Administrativa"/>
    <s v="Recolección Residuos Peligro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s v="c. Subdirección Administrativa"/>
    <s v="Grupo de Gestión Administrativa"/>
    <s v="Elementos para el Plan de Gestión Ambient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13"/>
    <m/>
    <m/>
    <m/>
    <m/>
    <x v="2"/>
    <s v="c. Subdirección Administrativa"/>
    <s v="Grupo de Gestión Administrativa"/>
    <s v="Servicio para el plan de gestión ambient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F"/>
    <x v="3"/>
    <s v="A-08-01"/>
    <s v="IMPUESTOS"/>
    <s v="A-08-01"/>
    <s v="IMPUESTOS"/>
    <s v="A-08-01-02-004"/>
    <s v="IMPUESTO DE ALUMBRADO PÚBLICO"/>
    <x v="37"/>
    <m/>
    <m/>
    <m/>
    <m/>
    <x v="2"/>
    <s v="c. Subdirección Administrativa"/>
    <s v="Grupo de Gestión Administrativa"/>
    <s v="Impuesto de Alumbrado Públic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Administrativa"/>
    <s v="Servicios de Transporte Nacional Especial"/>
    <n v="540783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783126"/>
  </r>
  <r>
    <x v="0"/>
    <s v="GA"/>
    <x v="0"/>
    <s v="A-02-01"/>
    <s v="ADQUISICIÓN DE ACTIVOS NO FINANCIEROS"/>
    <s v="A-02-01-01"/>
    <s v="MATERIALES Y SUMINISTROS"/>
    <s v="A-02-01-01-006"/>
    <s v="OTROS ACTIVOS FIJOS"/>
    <x v="38"/>
    <m/>
    <m/>
    <m/>
    <m/>
    <x v="2"/>
    <s v="c. Subdirección Administrativa"/>
    <s v="Grupo de Gestión Administrativa"/>
    <s v="Peritaje de vehícul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s v="c. Subdirección Administrativa"/>
    <s v="Subdirección Administrativa"/>
    <s v="Servicio de Vigilancia y Seguridad Privada"/>
    <n v="1339971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9971947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Subdirección Administrativa"/>
    <s v="Servicio de Vigilancia y Seguridad Priva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s v="c. Subdirección Administrativa"/>
    <s v="Subdirección Administrativa"/>
    <s v="Control de Acceso"/>
    <n v="1383496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349658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Subdirección Administrativa"/>
    <s v="Control de Acces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Subdirección Administrativa"/>
    <s v="Administradora de Riesgos Laborales AR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Subdirección Administrativa"/>
    <s v="Operador Logístic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c. Subdirección Administrativa"/>
    <s v="Grupo de Gestión Documental"/>
    <s v="Sistema de Gestión de Documentos Electrónicos de Archivo - SGD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7"/>
    <s v="SERVICIOS FINANCIEROS Y SERVICIOS CONEXOS, SERVICIOS INMOBILIARIOS Y SERVICIOS DE LEASING"/>
    <x v="19"/>
    <m/>
    <m/>
    <m/>
    <m/>
    <x v="2"/>
    <s v="c. Subdirección Administrativa"/>
    <s v="Grupo de Gestión Documental"/>
    <s v="Arrendamiento de Inmuebles - Bodega Mobiliario"/>
    <n v="2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000000"/>
  </r>
  <r>
    <x v="0"/>
    <s v="G"/>
    <x v="0"/>
    <s v="A-02-02"/>
    <s v="ADQUISICIONES DIFERENTES DE ACTIVOS"/>
    <s v="A-02-02-02"/>
    <s v="ADQUISICIÓN DE SERVICIOS"/>
    <s v="A-02-02-02-007"/>
    <s v="SERVICIOS FINANCIEROS Y SERVICIOS CONEXOS, SERVICIOS INMOBILIARIOS Y SERVICIOS DE LEASING"/>
    <x v="19"/>
    <m/>
    <m/>
    <m/>
    <m/>
    <x v="2"/>
    <s v="c. Subdirección Administrativa"/>
    <s v="Grupo de Gestión Documental"/>
    <s v="Arrendamiento de Inmuebles - Bodega Documental"/>
    <n v="3606985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698516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9"/>
    <m/>
    <m/>
    <m/>
    <m/>
    <x v="2"/>
    <s v="c. Subdirección Administrativa"/>
    <s v="Grupo de Gestión Documental"/>
    <s v="Servicios Postales de Correspondencia"/>
    <n v="660639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063928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Documental"/>
    <s v="Desarrollo Sofware Ventanilla Virtual Trám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Documental"/>
    <s v="Compra Insumos Gestión Documental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Documental"/>
    <s v="Arrendamiento de Inmuebles - Bodega Document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c. Subdirección Administrativa"/>
    <s v="Grupo de Gestión Documental"/>
    <s v="Servicios Postales de Correspondenc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d. Oficina de Tecnologías de la Información"/>
    <s v="Oficina de Tecnologías de la Información"/>
    <s v="Conectividad y Comunicaciones"/>
    <n v="16427220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2722031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d. Oficina de Tecnologías de la Información"/>
    <s v="Oficina de Tecnologías de la Información"/>
    <s v="Dotación de Equip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d. Oficina de Tecnologías de la Información"/>
    <s v="Oficina de Tecnologías de la Información"/>
    <s v="Renovación y Adquisición de Licenciamient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d. Oficina de Tecnologías de la Información"/>
    <s v="Oficina de Tecnologías de la Información"/>
    <s v="Servicio Premier de Microsoft y Conex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d. Oficina de Tecnologías de la Información"/>
    <s v="Oficina de Tecnologías de la Información"/>
    <s v="Servicios Tecnológicos"/>
    <n v="13559105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59105153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e. Grupo de Atención al Ciudadano "/>
    <s v="Grupo de Atención al Ciudadano "/>
    <s v="Administrar Servicio Centro de Contacto"/>
    <n v="3723228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32287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e. Grupo de Atención al Ciudadano "/>
    <s v="Grupo de Atención al Ciudadano "/>
    <s v="Asistencia técnica y sensibilización enfoque diferencial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e. Grupo de Atención al Ciudadano "/>
    <s v="Grupo de Atención al Ciudadano "/>
    <s v="Herramienta medición de satisfacció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f. Talento Humano"/>
    <s v="Talento Humano"/>
    <s v="Bienestar Enfocado al Clima, Cultura y Gestión del Cambi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2"/>
    <s v="PRODUCTOS ALIMENTICIOS, BEBIDAS Y TABACO; TEXTILES, PRENDAS DE VESTIR Y PRODUCTOS DE CUERO"/>
    <x v="40"/>
    <m/>
    <m/>
    <m/>
    <m/>
    <x v="2"/>
    <s v="f. Talento Humano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41"/>
    <m/>
    <m/>
    <m/>
    <m/>
    <x v="2"/>
    <s v="f. Talento Humano"/>
    <s v="Talento Humano"/>
    <s v="Elementos de SST, emergencias y ergonómicos"/>
    <n v="1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0"/>
  </r>
  <r>
    <x v="0"/>
    <s v="G"/>
    <x v="0"/>
    <s v="A-02-02"/>
    <s v="ADQUISICIONES DIFERENTES DE ACTIVOS"/>
    <s v="A-02-02-01"/>
    <s v="MATERIALES Y SUMINISTROS"/>
    <s v="A-02-02-01-003"/>
    <s v="OTROS BIENES TRANSPORTABLES (EXCEPTO PRODUCTOS METÁLICOS, MAQUINARIA Y EQUIPO)"/>
    <x v="14"/>
    <m/>
    <m/>
    <m/>
    <m/>
    <x v="2"/>
    <s v="f. Talento Humano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2"/>
    <s v="PRODUCTOS ALIMENTICIOS, BEBIDAS Y TABACO; TEXTILES, PRENDAS DE VESTIR Y PRODUCTOS DE CUERO"/>
    <x v="42"/>
    <m/>
    <m/>
    <m/>
    <m/>
    <x v="2"/>
    <s v="f. Talento Humano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7"/>
    <m/>
    <m/>
    <m/>
    <m/>
    <x v="2"/>
    <s v="f. Talento Humano"/>
    <s v="Talento Humano"/>
    <s v="Adquisición de tiquetes"/>
    <n v="3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f. Talento Humano"/>
    <s v="Talento Humano"/>
    <s v="Adquisición de tique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s v="f. Talento Humano"/>
    <s v="Talento Humano"/>
    <s v="Comisiones y Gastos de Viaje - Viaticos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31"/>
    <m/>
    <m/>
    <m/>
    <m/>
    <x v="2"/>
    <s v="f. Talento Humano"/>
    <s v="Talento Humano"/>
    <s v="Comisiones y Gastos de Viaje - Transporte de carga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7"/>
    <m/>
    <m/>
    <m/>
    <m/>
    <x v="2"/>
    <s v="f. Talento Humano"/>
    <s v="Talento Humano"/>
    <s v="Comisiones y Gastos de Viaje - Gastos de Transporte"/>
    <n v="1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43"/>
    <m/>
    <m/>
    <m/>
    <m/>
    <x v="2"/>
    <s v="f. Talento Humano"/>
    <s v="Talento Humano"/>
    <s v="Capacitación, Cursos y Seminarios"/>
    <n v="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f. Talento Humano"/>
    <s v="Talento Humano"/>
    <s v="Comisiones y Gastos de Viaje - Empleados - Contratist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2"/>
    <s v="PRODUCTOS ALIMENTICIOS, BEBIDAS Y TABACO; TEXTILES, PRENDAS DE VESTIR Y PRODUCTOS DE CUERO"/>
    <x v="42"/>
    <m/>
    <m/>
    <m/>
    <m/>
    <x v="2"/>
    <s v="f. Talento Humano"/>
    <s v="Talento Humano"/>
    <s v="Dotación de Personal"/>
    <n v="107046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46118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25"/>
    <m/>
    <m/>
    <m/>
    <m/>
    <x v="2"/>
    <s v="f. Talento Humano"/>
    <s v="Talento Humano"/>
    <s v="Exámenes Médicos Ocupacionales, Actividades Semana de la Salud y Vacunación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43"/>
    <m/>
    <m/>
    <m/>
    <m/>
    <x v="2"/>
    <s v="f. Talento Humano"/>
    <s v="Talento Humano"/>
    <s v="Incentivos Educación Formal"/>
    <n v="79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0000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2"/>
    <s v="f. Talento Humano"/>
    <s v="Talento Humano"/>
    <s v="Pruebas Psicotécnic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f. Talento Humano"/>
    <s v="Talento Humano"/>
    <s v="Batería de Riesgo Psicosocial"/>
    <n v="11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00000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3"/>
    <m/>
    <m/>
    <m/>
    <m/>
    <x v="2"/>
    <s v="f. Talento Humano"/>
    <s v="Talento Humano"/>
    <s v="Teletrabajo - Internet"/>
    <n v="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0"/>
  </r>
  <r>
    <x v="0"/>
    <s v="G"/>
    <x v="0"/>
    <s v="A-02-02"/>
    <s v="ADQUISICIONES DIFERENTES DE ACTIVOS"/>
    <s v="A-02-02-02"/>
    <s v="ADQUISICIÓN DE SERVICIOS"/>
    <s v="A-02-02-02-006"/>
    <s v="SERVICIOS DE ALOJAMIENTO; SERVICIOS DE SUMINISTRO DE COMIDAS Y BEBIDAS; SERVICIOS DE TRANSPORTE; Y SERVICIOS DE DISTRIBUCIÓN DE ELECTRICIDAD, GAS Y AGUA"/>
    <x v="23"/>
    <m/>
    <m/>
    <m/>
    <m/>
    <x v="2"/>
    <s v="f. Talento Humano"/>
    <s v="Talento Humano"/>
    <s v="Teletrabajo - Energia"/>
    <n v="6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44"/>
    <m/>
    <m/>
    <m/>
    <m/>
    <x v="2"/>
    <s v="f. Talento Humano"/>
    <s v="Talento Humano"/>
    <s v="Actividades de Selección, Salud Ocupacional, Bienestar y Capacitación"/>
    <n v="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f. Talento Humano"/>
    <s v="Talento Humano"/>
    <s v="Software Gestión Talento Humano"/>
    <n v="169858564.7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58564.74000001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9"/>
    <m/>
    <m/>
    <m/>
    <m/>
    <x v="2"/>
    <s v="f. Talento Humano"/>
    <s v="Talento Humano"/>
    <s v="Pago Comisión Nacional del Servicio Civ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1"/>
    <s v="MATERIALES Y SUMINISTROS"/>
    <s v="A-02-02-01-004"/>
    <s v="PRODUCTOS METÁLICOS Y PAQUETES DE SOFTWARE"/>
    <x v="45"/>
    <m/>
    <m/>
    <m/>
    <m/>
    <x v="2"/>
    <s v="f. Talento Humano"/>
    <s v="Talento Humano"/>
    <s v="Apoyo Montu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s v="f. Talento Humano"/>
    <s v="Talento Humano"/>
    <s v="Financiamiento de área protegida a Nivel Nacional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10"/>
    <s v="VIÁTICOS DE LOS FUNCIONARIOS EN COMISIÓN"/>
    <x v="24"/>
    <m/>
    <m/>
    <m/>
    <m/>
    <x v="2"/>
    <s v="f. Talento Humano"/>
    <s v="Talento Humano"/>
    <s v="Licenciamiento para desarrollo de cursos virtuales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</r>
  <r>
    <x v="0"/>
    <s v="G"/>
    <x v="0"/>
    <s v="A-02-02"/>
    <s v="ADQUISICIONES DIFERENTES DE ACTIVOS"/>
    <s v="A-02-02-02"/>
    <s v="ADQUISICIÓN DE SERVICIOS"/>
    <s v="A-02-02-02-009"/>
    <s v="SERVICIOS PARA LA COMUNIDAD, SOCIALES Y PERSONALES"/>
    <x v="44"/>
    <m/>
    <m/>
    <m/>
    <m/>
    <x v="2"/>
    <s v="f. Talento Humano"/>
    <s v="Talento Humano"/>
    <s v="Bienestar Social en Salud y Educación Físi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"/>
    <x v="1"/>
    <s v="A-03-03-01-001"/>
    <s v="FONDO DE PROGRAMAS ESPECIALES PARA LA PAZ: PROGRAMA DE REINTEGRACIÓN SOCIAL Y ECONÓMICA"/>
    <s v="A-03-03-01-001"/>
    <s v="FONDO DE PROGRAMAS ESPECIALES PARA LA PAZ: PROGRAMA DE REINTEGRACIÓN SOCIAL Y ECONÓMICA"/>
    <s v="A-03-03-01-001"/>
    <s v="FONDO DE PROGRAMAS ESPECIALES PARA LA PAZ: PROGRAMA DE REINTEGRACIÓN SOCIAL Y ECONÓMICA"/>
    <x v="1"/>
    <m/>
    <m/>
    <m/>
    <m/>
    <x v="2"/>
    <s v="f. Talento Humano"/>
    <s v="Talento Humano"/>
    <s v="Elementos de SST, emergencias y ergonómic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G"/>
    <x v="0"/>
    <s v="A-02-02"/>
    <s v="ADQUISICIONES DIFERENTES DE ACTIVOS"/>
    <s v="A-02-02-02"/>
    <s v="ADQUISICIÓN DE SERVICIOS"/>
    <s v="A-02-02-02-008"/>
    <s v="SERVICIOS PRESTADOS A LAS EMPRESAS Y SERVICIOS DE PRODUCCIÓN "/>
    <x v="0"/>
    <m/>
    <m/>
    <m/>
    <m/>
    <x v="2"/>
    <s v="f. Talento Humano"/>
    <s v="Talento Humano"/>
    <s v="Implementación Sello Equipa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"/>
    <x v="4"/>
    <s v="A-01-01-01"/>
    <s v="SALARIO"/>
    <s v="A-01-01-01"/>
    <s v="SALARIO"/>
    <s v="A-01-01-01"/>
    <s v="SALARIO"/>
    <x v="46"/>
    <m/>
    <m/>
    <m/>
    <m/>
    <x v="2"/>
    <s v="4. PROYECCION PLANTA DE PERSONAL "/>
    <s v="Nómina Planta Funcionarios "/>
    <s v="Nómina Planta Funcionarios ARN - Salario"/>
    <n v="3769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97000000"/>
  </r>
  <r>
    <x v="0"/>
    <s v="P"/>
    <x v="4"/>
    <s v="A-01-01-02"/>
    <s v="CONTRIBUCIONES INHERENTES A LA NOMINA"/>
    <s v="A-01-01-02"/>
    <s v="CONTRIBUCIONES INHERENTES A LA NOMINA"/>
    <s v="A-01-01-02"/>
    <s v="CONTRIBUCIONES INHERENTES A LA NOMINA"/>
    <x v="47"/>
    <m/>
    <m/>
    <m/>
    <m/>
    <x v="2"/>
    <s v="4. PROYECCION PLANTA DE PERSONAL "/>
    <s v="Nómina Planta Funcionarios "/>
    <s v="Nómina Planta Funcionarios ARN - Contribuciones inherentes a la nómina"/>
    <n v="1367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76000000"/>
  </r>
  <r>
    <x v="0"/>
    <s v="P"/>
    <x v="4"/>
    <s v="A-01-01-03"/>
    <s v="REMUNERACIONES NO CONSTITUTIVAS DE FACTOR SALARIAL"/>
    <s v="A-01-01-03"/>
    <s v="REMUNERACIONES NO CONSTITUTIVAS DE FACTOR SALARIAL"/>
    <s v="A-01-01-03"/>
    <s v="REMUNERACIONES NO CONSTITUTIVAS DE FACTOR SALARIAL"/>
    <x v="48"/>
    <m/>
    <m/>
    <m/>
    <m/>
    <x v="2"/>
    <s v="4. PROYECCION PLANTA DE PERSONAL "/>
    <s v="Nómina Planta Funcionarios "/>
    <s v="Nómina Planta Funcionarios ARN - Remuneraciones no constitutivas de factor salarial"/>
    <n v="322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6000000"/>
  </r>
  <r>
    <x v="0"/>
    <s v="TP"/>
    <x v="5"/>
    <s v="A-03-04"/>
    <s v="PRESTACIONES SOCIALES"/>
    <s v="A-03-04-02"/>
    <s v="PRESTACIONES SOCIALES RELACIONADAS CON EL EMPLEO"/>
    <s v="A-03-04-02-012"/>
    <s v="INCAPACIDADES Y LICENCIAS DE MATERNIDAD Y PATERNIDAD (NO DE PENSIONES)"/>
    <x v="49"/>
    <m/>
    <m/>
    <m/>
    <m/>
    <x v="2"/>
    <s v="4. PROYECCION PLANTA DE PERSONAL "/>
    <s v="Nómina Planta Funcionarios "/>
    <s v="Incapacidades (no de pensiones)"/>
    <n v="8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</r>
  <r>
    <x v="0"/>
    <s v="TP"/>
    <x v="5"/>
    <s v="A-03-04"/>
    <s v="PRESTACIONES SOCIALES"/>
    <s v="A-03-04-02"/>
    <s v="PRESTACIONES SOCIALES RELACIONADAS CON EL EMPLEO"/>
    <s v="A-03-04-02-012"/>
    <s v="INCAPACIDADES Y LICENCIAS DE MATERNIDAD Y PATERNIDAD (NO DE PENSIONES)"/>
    <x v="50"/>
    <m/>
    <m/>
    <m/>
    <m/>
    <x v="2"/>
    <s v="4. PROYECCION PLANTA DE PERSONAL "/>
    <s v="Nómina Planta Funcionarios "/>
    <s v="Incapacidades, Licencias de Maternidad y Paternidad"/>
    <n v="1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00000"/>
  </r>
  <r>
    <x v="0"/>
    <s v="TF"/>
    <x v="3"/>
    <s v="A-08-04"/>
    <s v="CONTRIBUCIONES"/>
    <s v="A-08-04"/>
    <s v="CONTRIBUCIONES"/>
    <s v="A-08-04-01"/>
    <s v="CUOTA DE FISCALIZACIÓN Y AUDITAJE"/>
    <x v="51"/>
    <m/>
    <m/>
    <m/>
    <m/>
    <x v="2"/>
    <s v="5. CUOTA AUDITAJE"/>
    <s v="Subdirección Financiera"/>
    <s v="Tributo Tarifa Control Fiscal Contraloría General de la República"/>
    <n v="74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00000"/>
  </r>
  <r>
    <x v="0"/>
    <s v="T"/>
    <x v="1"/>
    <s v="A-03-10-01-001"/>
    <s v="SENTENCIAS"/>
    <s v="A-03-10-01-001"/>
    <s v="SENTENCIAS"/>
    <s v="A-03-10-01-001"/>
    <s v="SENTENCIAS"/>
    <x v="52"/>
    <m/>
    <m/>
    <m/>
    <m/>
    <x v="0"/>
    <s v="6. CONCILIACIONES"/>
    <s v="Oficina Asesora Jurídica"/>
    <s v="Sentenci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F"/>
    <x v="3"/>
    <s v="A-08-05"/>
    <s v="MULTAS, SANCIONES E INTERESES DE MORA"/>
    <s v="A-08-05"/>
    <s v="MULTAS, SANCIONES E INTERESES DE MORA"/>
    <s v="A-08-05-01-003"/>
    <s v="SANCIONES ADMINISTRATIVAS"/>
    <x v="53"/>
    <m/>
    <m/>
    <m/>
    <m/>
    <x v="0"/>
    <s v="7. SANCIONES"/>
    <s v="Oficina Asesora Jurídica"/>
    <s v="Sanciones Administrativ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E7B3E-39DA-4ED4-890A-E17968FA99F7}" name="TablaDinámica3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8:C99" firstHeaderRow="0" firstDataRow="1" firstDataCol="1"/>
  <pivotFields count="5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8">
        <item x="0"/>
        <item x="6"/>
        <item x="7"/>
        <item x="1"/>
        <item x="8"/>
        <item x="2"/>
        <item x="9"/>
        <item x="3"/>
        <item x="10"/>
        <item x="11"/>
        <item x="4"/>
        <item x="5"/>
        <item x="15"/>
        <item x="16"/>
        <item x="12"/>
        <item x="13"/>
        <item x="14"/>
        <item t="default"/>
      </items>
    </pivotField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1" showAll="0"/>
    <pivotField showAll="0"/>
    <pivotField numFmtId="43" showAll="0"/>
    <pivotField numFmtId="43" showAll="0"/>
    <pivotField numFmtId="43" showAll="0"/>
    <pivotField showAll="0"/>
    <pivotField numFmtId="164" showAll="0"/>
    <pivotField showAll="0"/>
    <pivotField numFmtId="43" showAll="0"/>
    <pivotField numFmtId="43" showAll="0"/>
    <pivotField numFmtId="43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14"/>
    <field x="15"/>
  </rowFields>
  <rowItems count="21">
    <i>
      <x/>
    </i>
    <i r="1">
      <x/>
    </i>
    <i r="1">
      <x v="3"/>
    </i>
    <i r="1">
      <x v="5"/>
    </i>
    <i r="1">
      <x v="7"/>
    </i>
    <i r="1">
      <x v="10"/>
    </i>
    <i r="1">
      <x v="11"/>
    </i>
    <i r="1">
      <x v="12"/>
    </i>
    <i r="1">
      <x v="13"/>
    </i>
    <i>
      <x v="1"/>
    </i>
    <i r="1">
      <x v="1"/>
    </i>
    <i>
      <x v="2"/>
    </i>
    <i r="1">
      <x v="2"/>
    </i>
    <i r="1">
      <x v="4"/>
    </i>
    <i r="1">
      <x v="6"/>
    </i>
    <i r="1">
      <x v="8"/>
    </i>
    <i r="1">
      <x v="9"/>
    </i>
    <i r="1">
      <x v="14"/>
    </i>
    <i r="1">
      <x v="15"/>
    </i>
    <i r="1"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al Traslados" fld="57" baseField="0" baseItem="0"/>
    <dataField name="Suma de PRESUPUESTO ACTUAL" fld="44" baseField="0" baseItem="0"/>
  </dataFields>
  <formats count="3">
    <format dxfId="165">
      <pivotArea outline="0" collapsedLevelsAreSubtotals="1" fieldPosition="0"/>
    </format>
    <format dxfId="164">
      <pivotArea outline="0" collapsedLevelsAreSubtotals="1" fieldPosition="0"/>
    </format>
    <format dxfId="16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4433F-4BC1-48A8-A29E-6B00098E8254}" name="TablaDinámica2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N162:O170" firstHeaderRow="1" firstDataRow="1" firstDataCol="1"/>
  <pivotFields count="47">
    <pivotField showAll="0"/>
    <pivotField showAll="0"/>
    <pivotField showAll="0"/>
    <pivotField axis="axisRow" showAll="0">
      <items count="8">
        <item x="4"/>
        <item x="3"/>
        <item x="1"/>
        <item x="0"/>
        <item x="5"/>
        <item x="6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4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PRESUPUESTO ACTUAL" fld="46" baseField="0" baseItem="0"/>
  </dataFields>
  <formats count="3"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B6FC2D-ACB6-4B15-858D-AAB4CC0400B0}" name="TablaDinámica5" cacheId="2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N136:T155" firstHeaderRow="0" firstDataRow="1" firstDataCol="1"/>
  <pivotFields count="57"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6">
        <item x="5"/>
        <item x="0"/>
        <item x="8"/>
        <item x="1"/>
        <item x="9"/>
        <item x="2"/>
        <item x="6"/>
        <item x="3"/>
        <item x="10"/>
        <item x="7"/>
        <item x="4"/>
        <item x="11"/>
        <item x="12"/>
        <item x="13"/>
        <item x="14"/>
        <item t="default"/>
      </items>
    </pivotField>
    <pivotField showAll="0"/>
    <pivotField showAll="0"/>
    <pivotField dataField="1" numFmtId="167" showAll="0"/>
    <pivotField dataField="1" numFmtId="167" showAll="0"/>
    <pivotField numFmtId="167" showAll="0"/>
    <pivotField numFmtId="167" showAll="0"/>
    <pivotField numFmtId="167" showAll="0"/>
    <pivotField numFmtId="167" showAll="0"/>
    <pivotField dataField="1" numFmtId="167" showAll="0"/>
    <pivotField numFmtId="167" showAll="0"/>
    <pivotField numFmtId="167" showAll="0"/>
    <pivotField numFmtId="167" showAll="0"/>
    <pivotField showAll="0"/>
    <pivotField showAll="0"/>
    <pivotField numFmtId="167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41" showAll="0"/>
    <pivotField showAll="0"/>
    <pivotField showAll="0" defaultSubtotal="0"/>
    <pivotField showAll="0" defaultSubtotal="0"/>
    <pivotField showAll="0" defaultSubtotal="0"/>
    <pivotField showAll="0" defaultSubtotal="0"/>
    <pivotField numFmtId="166" showAll="0" defaultSubtotal="0"/>
    <pivotField dataField="1" numFmtId="41" showAll="0" defaultSubtotal="0"/>
    <pivotField numFmtId="41" showAll="0" defaultSubtotal="0"/>
    <pivotField numFmtId="41" showAll="0" defaultSubtotal="0"/>
    <pivotField numFmtId="41" showAll="0" defaultSubtotal="0"/>
  </pivotFields>
  <rowFields count="2">
    <field x="16"/>
    <field x="17"/>
  </rowFields>
  <rowItems count="19">
    <i>
      <x/>
    </i>
    <i r="1">
      <x v="1"/>
    </i>
    <i r="1">
      <x v="3"/>
    </i>
    <i r="1">
      <x v="5"/>
    </i>
    <i r="1">
      <x v="7"/>
    </i>
    <i r="1">
      <x v="10"/>
    </i>
    <i>
      <x v="1"/>
    </i>
    <i r="1">
      <x/>
    </i>
    <i>
      <x v="2"/>
    </i>
    <i r="1">
      <x v="2"/>
    </i>
    <i r="1">
      <x v="4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PRESUPUESTO 2021" fld="20" baseField="0" baseItem="0"/>
    <dataField name="Suma de Prestamos a Reincorporación" fld="21" baseField="0" baseItem="0"/>
    <dataField name="Suma de Total trasl" fld="53" baseField="17" baseItem="14" numFmtId="3"/>
    <dataField name="Suma de ADICION AL PPTO SEGÚN RES No 0294 del 8 Feb21" fld="26" baseField="0" baseItem="0"/>
    <dataField name="Suma de ADICIÓN RECURSOS DONACIÓN RES No 237 APC" fld="36" baseField="0" baseItem="0"/>
    <dataField name="Suma de PRESUPUESTO ACTUAL" fld="46" baseField="16" baseItem="3" numFmtId="3"/>
  </dataFields>
  <formats count="5">
    <format dxfId="173">
      <pivotArea collapsedLevelsAreSubtotals="1" fieldPosition="0">
        <references count="2">
          <reference field="16" count="1" selected="0">
            <x v="2"/>
          </reference>
          <reference field="17" count="1">
            <x v="1"/>
          </reference>
        </references>
      </pivotArea>
    </format>
    <format dxfId="172">
      <pivotArea dataOnly="0" labelOnly="1" fieldPosition="0">
        <references count="2">
          <reference field="16" count="1" selected="0">
            <x v="2"/>
          </reference>
          <reference field="17" count="1">
            <x v="1"/>
          </reference>
        </references>
      </pivotArea>
    </format>
    <format dxfId="171">
      <pivotArea field="16" type="button" dataOnly="0" labelOnly="1" outline="0" axis="axisRow" fieldPosition="0"/>
    </format>
    <format dxfId="170">
      <pivotArea dataOnly="0" labelOnly="1" outline="0" fieldPosition="0">
        <references count="1">
          <reference field="4294967294" count="5">
            <x v="0"/>
            <x v="1"/>
            <x v="2"/>
            <x v="3"/>
            <x v="5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189F65-F4C1-46BA-8A1B-6D7D9BBF49E6}" name="TablaDinámica6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66" firstHeaderRow="1" firstDataRow="1" firstDataCol="1"/>
  <pivotFields count="4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59">
        <item x="46"/>
        <item x="47"/>
        <item x="48"/>
        <item x="12"/>
        <item x="15"/>
        <item x="18"/>
        <item x="38"/>
        <item x="40"/>
        <item x="42"/>
        <item x="22"/>
        <item x="14"/>
        <item x="17"/>
        <item x="41"/>
        <item x="35"/>
        <item x="36"/>
        <item x="34"/>
        <item x="11"/>
        <item x="26"/>
        <item x="45"/>
        <item x="16"/>
        <item x="20"/>
        <item x="27"/>
        <item x="31"/>
        <item x="29"/>
        <item x="30"/>
        <item x="39"/>
        <item x="23"/>
        <item x="8"/>
        <item x="19"/>
        <item x="10"/>
        <item x="0"/>
        <item x="3"/>
        <item x="9"/>
        <item x="21"/>
        <item x="28"/>
        <item x="2"/>
        <item x="43"/>
        <item x="25"/>
        <item x="13"/>
        <item x="44"/>
        <item x="24"/>
        <item x="1"/>
        <item x="49"/>
        <item x="50"/>
        <item x="52"/>
        <item x="33"/>
        <item x="37"/>
        <item x="32"/>
        <item x="51"/>
        <item x="53"/>
        <item m="1" x="54"/>
        <item m="1" x="55"/>
        <item m="1" x="56"/>
        <item x="4"/>
        <item x="5"/>
        <item x="6"/>
        <item m="1" x="57"/>
        <item x="7"/>
        <item t="default"/>
      </items>
    </pivotField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numFmtId="43" showAll="0"/>
  </pivotFields>
  <rowFields count="2">
    <field x="14"/>
    <field x="9"/>
  </rowFields>
  <rowItems count="63">
    <i>
      <x/>
    </i>
    <i r="1">
      <x v="30"/>
    </i>
    <i r="1">
      <x v="31"/>
    </i>
    <i r="1">
      <x v="35"/>
    </i>
    <i r="1">
      <x v="41"/>
    </i>
    <i r="1">
      <x v="44"/>
    </i>
    <i r="1">
      <x v="49"/>
    </i>
    <i>
      <x v="1"/>
    </i>
    <i r="1">
      <x v="30"/>
    </i>
    <i r="1">
      <x v="41"/>
    </i>
    <i r="1">
      <x v="53"/>
    </i>
    <i r="1">
      <x v="54"/>
    </i>
    <i r="1">
      <x v="55"/>
    </i>
    <i r="1">
      <x v="5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t="grand">
      <x/>
    </i>
  </rowItems>
  <colItems count="1">
    <i/>
  </colItems>
  <dataFields count="1">
    <dataField name="Suma de PRESUPUESTO ACTUAL" fld="44" baseField="14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A52E78-5F97-4F26-95F3-6EA277B0B90B}" name="TablaDinámica4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J4:K11" firstHeaderRow="1" firstDataRow="1" firstDataCol="1" rowPageCount="1" colPageCount="1"/>
  <pivotFields count="45">
    <pivotField axis="axisPage" showAll="0">
      <items count="4">
        <item x="0"/>
        <item x="1"/>
        <item m="1" x="2"/>
        <item t="default"/>
      </items>
    </pivotField>
    <pivotField showAll="0"/>
    <pivotField axis="axisRow" showAll="0">
      <items count="8">
        <item x="4"/>
        <item x="0"/>
        <item x="1"/>
        <item x="5"/>
        <item x="2"/>
        <item x="3"/>
        <item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dataField="1" numFmtId="41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0" hier="-1"/>
  </pageFields>
  <dataFields count="1">
    <dataField name="Suma de PRESUPUESTO ACTUAL" fld="44" baseField="11" baseItem="22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217FA-B835-417F-B71F-D35FFAED77A5}" name="TablaDinámica1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4:G191" firstHeaderRow="0" firstDataRow="1" firstDataCol="5"/>
  <pivotFields count="5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includeNewItemsInFilter="1" sortType="ascending" defaultSubtotal="0">
      <items count="54">
        <item x="46"/>
        <item x="47"/>
        <item x="48"/>
        <item x="12"/>
        <item x="15"/>
        <item x="18"/>
        <item x="38"/>
        <item x="40"/>
        <item x="42"/>
        <item x="22"/>
        <item x="14"/>
        <item x="17"/>
        <item x="41"/>
        <item x="35"/>
        <item x="36"/>
        <item x="34"/>
        <item x="11"/>
        <item x="26"/>
        <item x="45"/>
        <item x="16"/>
        <item x="20"/>
        <item x="27"/>
        <item x="31"/>
        <item x="29"/>
        <item x="30"/>
        <item x="39"/>
        <item x="23"/>
        <item x="8"/>
        <item x="19"/>
        <item x="10"/>
        <item x="0"/>
        <item x="3"/>
        <item x="9"/>
        <item x="21"/>
        <item x="28"/>
        <item x="2"/>
        <item x="43"/>
        <item x="25"/>
        <item x="13"/>
        <item x="44"/>
        <item x="24"/>
        <item x="1"/>
        <item x="49"/>
        <item x="50"/>
        <item x="52"/>
        <item x="33"/>
        <item x="37"/>
        <item x="32"/>
        <item x="51"/>
        <item x="53"/>
        <item x="4"/>
        <item x="5"/>
        <item x="6"/>
        <item x="7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17">
        <item x="6"/>
        <item x="7"/>
        <item x="8"/>
        <item x="14"/>
        <item x="9"/>
        <item x="10"/>
        <item x="11"/>
        <item x="12"/>
        <item x="13"/>
        <item x="0"/>
        <item x="1"/>
        <item x="2"/>
        <item x="3"/>
        <item x="4"/>
        <item x="5"/>
        <item x="15"/>
        <item x="16"/>
      </items>
    </pivotField>
    <pivotField axis="axisRow" compact="0" outline="0" showAll="0" defaultSubtotal="0">
      <items count="17">
        <item x="11"/>
        <item x="0"/>
        <item x="6"/>
        <item x="1"/>
        <item x="9"/>
        <item x="14"/>
        <item x="2"/>
        <item x="10"/>
        <item x="12"/>
        <item x="16"/>
        <item x="3"/>
        <item x="4"/>
        <item x="5"/>
        <item x="13"/>
        <item x="7"/>
        <item x="8"/>
        <item x="15"/>
      </items>
    </pivotField>
    <pivotField axis="axisRow" compact="0" outline="0" showAll="0">
      <items count="178">
        <item x="17"/>
        <item x="37"/>
        <item x="41"/>
        <item x="28"/>
        <item x="43"/>
        <item x="153"/>
        <item x="66"/>
        <item x="122"/>
        <item x="135"/>
        <item x="69"/>
        <item x="68"/>
        <item x="70"/>
        <item x="74"/>
        <item x="73"/>
        <item x="72"/>
        <item x="71"/>
        <item x="60"/>
        <item x="62"/>
        <item m="1" x="176"/>
        <item x="76"/>
        <item x="100"/>
        <item x="59"/>
        <item x="44"/>
        <item x="75"/>
        <item x="126"/>
        <item x="79"/>
        <item x="77"/>
        <item x="78"/>
        <item x="80"/>
        <item x="5"/>
        <item x="150"/>
        <item x="46"/>
        <item x="138"/>
        <item x="159"/>
        <item x="81"/>
        <item x="144"/>
        <item x="7"/>
        <item x="61"/>
        <item x="145"/>
        <item x="143"/>
        <item x="142"/>
        <item x="141"/>
        <item x="129"/>
        <item x="12"/>
        <item x="130"/>
        <item x="13"/>
        <item x="121"/>
        <item x="18"/>
        <item x="22"/>
        <item m="1" x="175"/>
        <item x="40"/>
        <item x="19"/>
        <item x="27"/>
        <item x="20"/>
        <item x="131"/>
        <item x="146"/>
        <item x="139"/>
        <item x="115"/>
        <item x="6"/>
        <item x="48"/>
        <item x="36"/>
        <item x="45"/>
        <item x="147"/>
        <item x="55"/>
        <item x="42"/>
        <item x="53"/>
        <item x="23"/>
        <item x="1"/>
        <item x="21"/>
        <item x="57"/>
        <item x="26"/>
        <item x="160"/>
        <item x="117"/>
        <item x="106"/>
        <item x="105"/>
        <item x="164"/>
        <item x="165"/>
        <item x="148"/>
        <item x="63"/>
        <item m="1" x="174"/>
        <item x="109"/>
        <item x="108"/>
        <item x="107"/>
        <item x="110"/>
        <item x="10"/>
        <item x="162"/>
        <item x="163"/>
        <item x="161"/>
        <item x="123"/>
        <item x="155"/>
        <item x="119"/>
        <item x="4"/>
        <item x="50"/>
        <item x="51"/>
        <item x="52"/>
        <item x="24"/>
        <item x="38"/>
        <item x="25"/>
        <item x="8"/>
        <item x="49"/>
        <item x="149"/>
        <item x="114"/>
        <item x="58"/>
        <item x="54"/>
        <item x="132"/>
        <item x="168"/>
        <item x="102"/>
        <item x="167"/>
        <item x="104"/>
        <item x="103"/>
        <item x="120"/>
        <item x="116"/>
        <item x="133"/>
        <item x="9"/>
        <item x="118"/>
        <item x="127"/>
        <item x="111"/>
        <item x="112"/>
        <item m="1" x="173"/>
        <item x="65"/>
        <item x="134"/>
        <item x="124"/>
        <item x="154"/>
        <item x="101"/>
        <item x="64"/>
        <item x="47"/>
        <item x="14"/>
        <item x="152"/>
        <item x="151"/>
        <item x="166"/>
        <item m="1" x="172"/>
        <item x="39"/>
        <item x="82"/>
        <item x="83"/>
        <item x="91"/>
        <item x="96"/>
        <item x="99"/>
        <item x="97"/>
        <item x="98"/>
        <item x="92"/>
        <item x="85"/>
        <item x="86"/>
        <item x="89"/>
        <item x="87"/>
        <item x="90"/>
        <item x="84"/>
        <item x="88"/>
        <item x="93"/>
        <item x="140"/>
        <item x="11"/>
        <item x="15"/>
        <item x="113"/>
        <item x="156"/>
        <item m="1" x="169"/>
        <item m="1" x="170"/>
        <item m="1" x="171"/>
        <item x="94"/>
        <item x="95"/>
        <item x="2"/>
        <item x="3"/>
        <item x="0"/>
        <item x="16"/>
        <item x="29"/>
        <item x="30"/>
        <item x="31"/>
        <item x="32"/>
        <item x="33"/>
        <item x="34"/>
        <item x="35"/>
        <item x="56"/>
        <item x="67"/>
        <item x="125"/>
        <item x="128"/>
        <item x="136"/>
        <item x="137"/>
        <item x="157"/>
        <item x="158"/>
        <item t="default"/>
      </items>
    </pivotField>
    <pivotField dataField="1"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numFmtId="4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5">
    <field x="11"/>
    <field x="12"/>
    <field x="13"/>
    <field x="6"/>
    <field x="14"/>
  </rowFields>
  <rowItems count="187">
    <i>
      <x/>
      <x v="9"/>
      <x v="1"/>
      <x v="30"/>
      <x v="160"/>
    </i>
    <i r="3">
      <x v="41"/>
      <x v="67"/>
    </i>
    <i r="4">
      <x v="158"/>
    </i>
    <i r="4">
      <x v="159"/>
    </i>
    <i r="1">
      <x v="10"/>
      <x v="3"/>
      <x v="30"/>
      <x v="29"/>
    </i>
    <i r="4">
      <x v="91"/>
    </i>
    <i r="1">
      <x v="11"/>
      <x v="6"/>
      <x v="41"/>
      <x v="58"/>
    </i>
    <i r="1">
      <x v="12"/>
      <x v="10"/>
      <x v="35"/>
      <x v="113"/>
    </i>
    <i r="3">
      <x v="41"/>
      <x v="36"/>
    </i>
    <i r="4">
      <x v="84"/>
    </i>
    <i r="4">
      <x v="98"/>
    </i>
    <i r="1">
      <x v="13"/>
      <x v="11"/>
      <x v="41"/>
      <x v="149"/>
    </i>
    <i r="1">
      <x v="14"/>
      <x v="12"/>
      <x v="31"/>
      <x v="126"/>
    </i>
    <i r="3">
      <x v="35"/>
      <x v="150"/>
    </i>
    <i r="3">
      <x v="41"/>
      <x v="43"/>
    </i>
    <i r="4">
      <x v="45"/>
    </i>
    <i r="1">
      <x v="15"/>
      <x v="12"/>
      <x v="44"/>
      <x v="107"/>
    </i>
    <i r="1">
      <x v="16"/>
      <x v="12"/>
      <x v="49"/>
      <x v="105"/>
    </i>
    <i t="default">
      <x/>
    </i>
    <i>
      <x v="1"/>
      <x/>
      <x v="2"/>
      <x v="30"/>
      <x v="161"/>
    </i>
    <i r="3">
      <x v="41"/>
      <x/>
    </i>
    <i r="4">
      <x v="1"/>
    </i>
    <i r="4">
      <x v="2"/>
    </i>
    <i r="4">
      <x v="3"/>
    </i>
    <i r="4">
      <x v="4"/>
    </i>
    <i r="4">
      <x v="22"/>
    </i>
    <i r="4">
      <x v="31"/>
    </i>
    <i r="4">
      <x v="47"/>
    </i>
    <i r="4">
      <x v="48"/>
    </i>
    <i r="4">
      <x v="50"/>
    </i>
    <i r="4">
      <x v="51"/>
    </i>
    <i r="4">
      <x v="52"/>
    </i>
    <i r="4">
      <x v="53"/>
    </i>
    <i r="4">
      <x v="59"/>
    </i>
    <i r="4">
      <x v="60"/>
    </i>
    <i r="4">
      <x v="61"/>
    </i>
    <i r="4">
      <x v="64"/>
    </i>
    <i r="4">
      <x v="66"/>
    </i>
    <i r="4">
      <x v="68"/>
    </i>
    <i r="4">
      <x v="70"/>
    </i>
    <i r="4">
      <x v="95"/>
    </i>
    <i r="4">
      <x v="96"/>
    </i>
    <i r="4">
      <x v="97"/>
    </i>
    <i r="4">
      <x v="99"/>
    </i>
    <i r="4">
      <x v="125"/>
    </i>
    <i r="4">
      <x v="131"/>
    </i>
    <i r="4">
      <x v="162"/>
    </i>
    <i r="4">
      <x v="163"/>
    </i>
    <i r="4">
      <x v="164"/>
    </i>
    <i r="4">
      <x v="165"/>
    </i>
    <i r="4">
      <x v="166"/>
    </i>
    <i r="4">
      <x v="167"/>
    </i>
    <i r="4">
      <x v="168"/>
    </i>
    <i r="3">
      <x v="50"/>
      <x v="92"/>
    </i>
    <i r="3">
      <x v="51"/>
      <x v="93"/>
    </i>
    <i r="3">
      <x v="52"/>
      <x v="94"/>
    </i>
    <i r="3">
      <x v="53"/>
      <x v="65"/>
    </i>
    <i t="default">
      <x v="1"/>
    </i>
    <i>
      <x v="2"/>
      <x v="1"/>
      <x v="14"/>
      <x v="27"/>
      <x v="103"/>
    </i>
    <i r="3">
      <x v="29"/>
      <x v="169"/>
    </i>
    <i r="3">
      <x v="32"/>
      <x v="63"/>
    </i>
    <i r="3">
      <x v="41"/>
      <x v="21"/>
    </i>
    <i r="4">
      <x v="69"/>
    </i>
    <i r="4">
      <x v="102"/>
    </i>
    <i r="1">
      <x v="2"/>
      <x v="15"/>
      <x v="16"/>
      <x v="16"/>
    </i>
    <i r="3">
      <x v="41"/>
      <x v="37"/>
    </i>
    <i r="1">
      <x v="3"/>
      <x v="15"/>
      <x v="48"/>
      <x v="129"/>
    </i>
    <i r="1">
      <x v="4"/>
      <x/>
      <x v="32"/>
      <x v="46"/>
    </i>
    <i r="4">
      <x v="110"/>
    </i>
    <i r="3">
      <x v="41"/>
      <x v="7"/>
    </i>
    <i r="4">
      <x v="46"/>
    </i>
    <i r="4">
      <x v="88"/>
    </i>
    <i r="4">
      <x v="110"/>
    </i>
    <i r="2">
      <x v="4"/>
      <x v="3"/>
      <x v="17"/>
    </i>
    <i r="3">
      <x v="30"/>
      <x v="78"/>
    </i>
    <i r="3">
      <x v="41"/>
      <x v="124"/>
    </i>
    <i r="2">
      <x v="7"/>
      <x v="4"/>
      <x v="10"/>
    </i>
    <i r="4">
      <x v="13"/>
    </i>
    <i r="3">
      <x v="5"/>
      <x v="12"/>
    </i>
    <i r="3">
      <x v="6"/>
      <x v="90"/>
    </i>
    <i r="3">
      <x v="9"/>
      <x v="34"/>
    </i>
    <i r="4">
      <x v="81"/>
    </i>
    <i r="4">
      <x v="123"/>
    </i>
    <i r="4">
      <x v="132"/>
    </i>
    <i r="3">
      <x v="10"/>
      <x v="15"/>
    </i>
    <i r="4">
      <x v="170"/>
    </i>
    <i r="3">
      <x v="11"/>
      <x v="14"/>
    </i>
    <i r="4">
      <x v="80"/>
    </i>
    <i r="4">
      <x v="133"/>
    </i>
    <i r="3">
      <x v="13"/>
      <x v="83"/>
    </i>
    <i r="3">
      <x v="14"/>
      <x v="83"/>
    </i>
    <i r="3">
      <x v="15"/>
      <x v="83"/>
    </i>
    <i r="3">
      <x v="17"/>
      <x v="134"/>
    </i>
    <i r="3">
      <x v="19"/>
      <x v="11"/>
    </i>
    <i r="4">
      <x v="139"/>
    </i>
    <i r="3">
      <x v="20"/>
      <x v="27"/>
    </i>
    <i r="4">
      <x v="108"/>
    </i>
    <i r="4">
      <x v="137"/>
    </i>
    <i r="3">
      <x v="21"/>
      <x v="147"/>
    </i>
    <i r="3">
      <x v="22"/>
      <x v="136"/>
    </i>
    <i r="3">
      <x v="23"/>
      <x v="109"/>
    </i>
    <i r="4">
      <x v="135"/>
    </i>
    <i r="3">
      <x v="24"/>
      <x v="138"/>
    </i>
    <i r="3">
      <x v="26"/>
      <x v="117"/>
    </i>
    <i r="4">
      <x v="140"/>
    </i>
    <i r="4">
      <x v="141"/>
    </i>
    <i r="3">
      <x v="27"/>
      <x v="156"/>
    </i>
    <i r="3">
      <x v="28"/>
      <x v="23"/>
    </i>
    <i r="3">
      <x v="29"/>
      <x v="142"/>
    </i>
    <i r="3">
      <x v="31"/>
      <x v="119"/>
    </i>
    <i r="4">
      <x v="143"/>
    </i>
    <i r="3">
      <x v="32"/>
      <x v="26"/>
    </i>
    <i r="3">
      <x v="33"/>
      <x v="28"/>
    </i>
    <i r="4">
      <x v="82"/>
    </i>
    <i r="3">
      <x v="34"/>
      <x v="157"/>
    </i>
    <i r="3">
      <x v="37"/>
      <x v="144"/>
    </i>
    <i r="3">
      <x v="38"/>
      <x v="6"/>
    </i>
    <i r="4">
      <x v="57"/>
    </i>
    <i r="4">
      <x v="101"/>
    </i>
    <i r="4">
      <x v="111"/>
    </i>
    <i r="4">
      <x v="116"/>
    </i>
    <i r="4">
      <x v="145"/>
    </i>
    <i r="3">
      <x v="40"/>
      <x v="146"/>
    </i>
    <i r="3">
      <x v="41"/>
      <x v="6"/>
    </i>
    <i r="4">
      <x v="9"/>
    </i>
    <i r="4">
      <x v="19"/>
    </i>
    <i r="4">
      <x v="20"/>
    </i>
    <i r="4">
      <x v="23"/>
    </i>
    <i r="4">
      <x v="25"/>
    </i>
    <i r="4">
      <x v="106"/>
    </i>
    <i r="4">
      <x v="114"/>
    </i>
    <i r="4">
      <x v="119"/>
    </i>
    <i r="4">
      <x v="151"/>
    </i>
    <i r="3">
      <x v="45"/>
      <x v="73"/>
    </i>
    <i r="3">
      <x v="46"/>
      <x v="72"/>
    </i>
    <i r="3">
      <x v="47"/>
      <x v="74"/>
    </i>
    <i r="2">
      <x v="8"/>
      <x v="25"/>
      <x v="115"/>
    </i>
    <i r="3">
      <x v="28"/>
      <x v="24"/>
    </i>
    <i r="4">
      <x v="171"/>
    </i>
    <i r="3">
      <x v="30"/>
      <x v="121"/>
    </i>
    <i r="3">
      <x v="41"/>
      <x v="24"/>
    </i>
    <i r="4">
      <x v="42"/>
    </i>
    <i r="4">
      <x v="115"/>
    </i>
    <i r="4">
      <x v="172"/>
    </i>
    <i r="1">
      <x v="5"/>
      <x v="13"/>
      <x v="41"/>
      <x v="44"/>
    </i>
    <i r="4">
      <x v="54"/>
    </i>
    <i r="4">
      <x v="104"/>
    </i>
    <i r="4">
      <x v="112"/>
    </i>
    <i r="4">
      <x v="120"/>
    </i>
    <i r="1">
      <x v="6"/>
      <x v="5"/>
      <x v="30"/>
      <x v="174"/>
    </i>
    <i r="3">
      <x v="41"/>
      <x v="8"/>
    </i>
    <i r="4">
      <x v="173"/>
    </i>
    <i r="1">
      <x v="7"/>
      <x v="16"/>
      <x v="7"/>
      <x v="56"/>
    </i>
    <i r="3">
      <x v="8"/>
      <x v="55"/>
    </i>
    <i r="4">
      <x v="56"/>
    </i>
    <i r="3">
      <x v="10"/>
      <x v="56"/>
    </i>
    <i r="3">
      <x v="12"/>
      <x v="56"/>
    </i>
    <i r="3">
      <x v="18"/>
      <x v="152"/>
    </i>
    <i r="3">
      <x v="21"/>
      <x v="39"/>
    </i>
    <i r="4">
      <x v="148"/>
    </i>
    <i r="3">
      <x v="22"/>
      <x v="40"/>
    </i>
    <i r="3">
      <x v="26"/>
      <x v="127"/>
    </i>
    <i r="3">
      <x v="30"/>
      <x v="30"/>
    </i>
    <i r="4">
      <x v="32"/>
    </i>
    <i r="4">
      <x v="71"/>
    </i>
    <i r="4">
      <x v="122"/>
    </i>
    <i r="3">
      <x v="31"/>
      <x v="100"/>
    </i>
    <i r="4">
      <x v="128"/>
    </i>
    <i r="3">
      <x v="32"/>
      <x v="89"/>
    </i>
    <i r="3">
      <x v="36"/>
      <x v="35"/>
    </i>
    <i r="4">
      <x v="77"/>
    </i>
    <i r="3">
      <x v="37"/>
      <x v="62"/>
    </i>
    <i r="3">
      <x v="39"/>
      <x v="5"/>
    </i>
    <i r="4">
      <x v="33"/>
    </i>
    <i r="3">
      <x v="40"/>
      <x v="41"/>
    </i>
    <i r="4">
      <x v="175"/>
    </i>
    <i r="4">
      <x v="176"/>
    </i>
    <i r="3">
      <x v="41"/>
      <x v="38"/>
    </i>
    <i r="4">
      <x v="56"/>
    </i>
    <i r="4">
      <x v="148"/>
    </i>
    <i r="1">
      <x v="8"/>
      <x v="9"/>
      <x/>
      <x v="87"/>
    </i>
    <i r="3">
      <x v="1"/>
      <x v="85"/>
    </i>
    <i r="3">
      <x v="2"/>
      <x v="86"/>
    </i>
    <i r="3">
      <x v="42"/>
      <x v="75"/>
    </i>
    <i r="3">
      <x v="43"/>
      <x v="76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SUPUESTO 2025" fld="15" baseField="14" baseItem="160" numFmtId="170"/>
    <dataField name="Suma de PRESUPUESTO ACTUAL" fld="41" baseField="12" baseItem="0" numFmtId="4"/>
  </dataFields>
  <formats count="157">
    <format dxfId="162">
      <pivotArea dataOnly="0" outline="0" fieldPosition="0">
        <references count="1">
          <reference field="11" count="0" defaultSubtotal="1"/>
        </references>
      </pivotArea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159">
      <pivotArea dataOnly="0" labelOnly="1" outline="0" fieldPosition="0">
        <references count="1">
          <reference field="11" count="1" defaultSubtotal="1">
            <x v="1"/>
          </reference>
        </references>
      </pivotArea>
    </format>
    <format dxfId="158">
      <pivotArea dataOnly="0" labelOnly="1" outline="0" fieldPosition="0">
        <references count="1">
          <reference field="11" count="1" defaultSubtotal="1">
            <x v="2"/>
          </reference>
        </references>
      </pivotArea>
    </format>
    <format dxfId="157">
      <pivotArea dataOnly="0" labelOnly="1" grandRow="1" outline="0" fieldPosition="0"/>
    </format>
    <format dxfId="156">
      <pivotArea outline="0" collapsedLevelsAreSubtotals="1" fieldPosition="0"/>
    </format>
    <format dxfId="155">
      <pivotArea field="11" type="button" dataOnly="0" labelOnly="1" outline="0" axis="axisRow" fieldPosition="0"/>
    </format>
    <format dxfId="154">
      <pivotArea field="12" type="button" dataOnly="0" labelOnly="1" outline="0" axis="axisRow" fieldPosition="1"/>
    </format>
    <format dxfId="153">
      <pivotArea dataOnly="0" labelOnly="1" outline="0" fieldPosition="0">
        <references count="1">
          <reference field="11" count="1">
            <x v="0"/>
          </reference>
        </references>
      </pivotArea>
    </format>
    <format dxfId="152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151">
      <pivotArea dataOnly="0" labelOnly="1" outline="0" fieldPosition="0">
        <references count="1">
          <reference field="11" count="1">
            <x v="1"/>
          </reference>
        </references>
      </pivotArea>
    </format>
    <format dxfId="150">
      <pivotArea dataOnly="0" labelOnly="1" outline="0" fieldPosition="0">
        <references count="1">
          <reference field="11" count="1" defaultSubtotal="1">
            <x v="1"/>
          </reference>
        </references>
      </pivotArea>
    </format>
    <format dxfId="149">
      <pivotArea dataOnly="0" labelOnly="1" outline="0" fieldPosition="0">
        <references count="1">
          <reference field="11" count="1">
            <x v="2"/>
          </reference>
        </references>
      </pivotArea>
    </format>
    <format dxfId="148">
      <pivotArea dataOnly="0" labelOnly="1" outline="0" fieldPosition="0">
        <references count="1">
          <reference field="11" count="1" defaultSubtotal="1">
            <x v="2"/>
          </reference>
        </references>
      </pivotArea>
    </format>
    <format dxfId="147">
      <pivotArea dataOnly="0" labelOnly="1" grandRow="1" outline="0" fieldPosition="0"/>
    </format>
    <format dxfId="146">
      <pivotArea dataOnly="0" labelOnly="1" outline="0" fieldPosition="0">
        <references count="2">
          <reference field="11" count="1" selected="0">
            <x v="1"/>
          </reference>
          <reference field="12" count="1">
            <x v="0"/>
          </reference>
        </references>
      </pivotArea>
    </format>
    <format dxfId="145">
      <pivotArea dataOnly="0" labelOnly="1" outline="0" fieldPosition="0">
        <references count="2">
          <reference field="11" count="1" selected="0">
            <x v="2"/>
          </reference>
          <reference field="12" count="4">
            <x v="1"/>
            <x v="4"/>
            <x v="6"/>
            <x v="8"/>
          </reference>
        </references>
      </pivotArea>
    </format>
    <format dxfId="144">
      <pivotArea field="6" type="button" dataOnly="0" labelOnly="1" outline="0" axis="axisRow" fieldPosition="3"/>
    </format>
    <format dxfId="143">
      <pivotArea dataOnly="0" outline="0" fieldPosition="0">
        <references count="1">
          <reference field="11" count="0" defaultSubtotal="1"/>
        </references>
      </pivotArea>
    </format>
    <format dxfId="142">
      <pivotArea dataOnly="0" labelOnly="1" outline="0" fieldPosition="0">
        <references count="1">
          <reference field="6" count="0"/>
        </references>
      </pivotArea>
    </format>
    <format dxfId="141">
      <pivotArea dataOnly="0" labelOnly="1" outline="0" fieldPosition="0">
        <references count="1">
          <reference field="11" count="1" defaultSubtotal="1">
            <x v="2"/>
          </reference>
        </references>
      </pivotArea>
    </format>
    <format dxfId="140">
      <pivotArea dataOnly="0" labelOnly="1" grandRow="1" outline="0" fieldPosition="0"/>
    </format>
    <format dxfId="139">
      <pivotArea outline="0" fieldPosition="0">
        <references count="1">
          <reference field="4294967294" count="1">
            <x v="1"/>
          </reference>
        </references>
      </pivotArea>
    </format>
    <format dxfId="138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137">
      <pivotArea dataOnly="0" labelOnly="1" outline="0" fieldPosition="0">
        <references count="1">
          <reference field="11" count="1" defaultSubtotal="1">
            <x v="1"/>
          </reference>
        </references>
      </pivotArea>
    </format>
    <format dxfId="136">
      <pivotArea dataOnly="0" labelOnly="1" outline="0" offset="D256" fieldPosition="0">
        <references count="1">
          <reference field="11" count="1" defaultSubtotal="1">
            <x v="1"/>
          </reference>
        </references>
      </pivotArea>
    </format>
    <format dxfId="135">
      <pivotArea dataOnly="0" labelOnly="1" outline="0" offset="D256" fieldPosition="0">
        <references count="1">
          <reference field="11" count="1" defaultSubtotal="1">
            <x v="2"/>
          </reference>
        </references>
      </pivotArea>
    </format>
    <format dxfId="134">
      <pivotArea dataOnly="0" labelOnly="1" grandRow="1" outline="0" offset="D256" fieldPosition="0"/>
    </format>
    <format dxfId="133">
      <pivotArea dataOnly="0" labelOnly="1" outline="0" offset="IV256" fieldPosition="0">
        <references count="1">
          <reference field="11" count="1" defaultSubtotal="1">
            <x v="0"/>
          </reference>
        </references>
      </pivotArea>
    </format>
    <format dxfId="132">
      <pivotArea dataOnly="0" labelOnly="1" outline="0" offset="IV256" fieldPosition="0">
        <references count="1">
          <reference field="11" count="1" defaultSubtotal="1">
            <x v="1"/>
          </reference>
        </references>
      </pivotArea>
    </format>
    <format dxfId="131">
      <pivotArea dataOnly="0" labelOnly="1" outline="0" offset="IV256" fieldPosition="0">
        <references count="1">
          <reference field="11" count="1" defaultSubtotal="1">
            <x v="2"/>
          </reference>
        </references>
      </pivotArea>
    </format>
    <format dxfId="130">
      <pivotArea dataOnly="0" labelOnly="1" grandRow="1" outline="0" offset="IV256" fieldPosition="0"/>
    </format>
    <format dxfId="129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128">
      <pivotArea dataOnly="0" labelOnly="1" grandRow="1" outline="0" fieldPosition="0"/>
    </format>
    <format dxfId="127">
      <pivotArea dataOnly="0" labelOnly="1" outline="0" offset="D256" fieldPosition="0">
        <references count="1">
          <reference field="11" count="1" defaultSubtotal="1">
            <x v="0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11" type="button" dataOnly="0" labelOnly="1" outline="0" axis="axisRow" fieldPosition="0"/>
    </format>
    <format dxfId="123">
      <pivotArea field="12" type="button" dataOnly="0" labelOnly="1" outline="0" axis="axisRow" fieldPosition="1"/>
    </format>
    <format dxfId="122">
      <pivotArea field="6" type="button" dataOnly="0" labelOnly="1" outline="0" axis="axisRow" fieldPosition="3"/>
    </format>
    <format dxfId="121">
      <pivotArea dataOnly="0" labelOnly="1" outline="0" fieldPosition="0">
        <references count="1">
          <reference field="11" count="0"/>
        </references>
      </pivotArea>
    </format>
    <format dxfId="120">
      <pivotArea dataOnly="0" labelOnly="1" outline="0" fieldPosition="0">
        <references count="1">
          <reference field="11" count="0" defaultSubtotal="1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11" count="1" selected="0">
            <x v="1"/>
          </reference>
          <reference field="12" count="1">
            <x v="0"/>
          </reference>
        </references>
      </pivotArea>
    </format>
    <format dxfId="117">
      <pivotArea dataOnly="0" labelOnly="1" outline="0" fieldPosition="0">
        <references count="2">
          <reference field="11" count="1" selected="0">
            <x v="2"/>
          </reference>
          <reference field="12" count="5">
            <x v="1"/>
            <x v="3"/>
            <x v="4"/>
            <x v="6"/>
            <x v="8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5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114">
      <pivotArea dataOnly="0" labelOnly="1" outline="0" fieldPosition="0">
        <references count="1">
          <reference field="11" count="1" defaultSubtotal="1">
            <x v="1"/>
          </reference>
        </references>
      </pivotArea>
    </format>
    <format dxfId="113">
      <pivotArea dataOnly="0" labelOnly="1" outline="0" fieldPosition="0">
        <references count="1">
          <reference field="11" count="1" defaultSubtotal="1">
            <x v="2"/>
          </reference>
        </references>
      </pivotArea>
    </format>
    <format dxfId="112">
      <pivotArea dataOnly="0" labelOnly="1" grandRow="1" outline="0" fieldPosition="0"/>
    </format>
    <format dxfId="111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110">
      <pivotArea dataOnly="0" labelOnly="1" outline="0" fieldPosition="0">
        <references count="1">
          <reference field="11" count="1" defaultSubtotal="1">
            <x v="1"/>
          </reference>
        </references>
      </pivotArea>
    </format>
    <format dxfId="109">
      <pivotArea dataOnly="0" labelOnly="1" outline="0" fieldPosition="0">
        <references count="1">
          <reference field="11" count="1" defaultSubtotal="1">
            <x v="2"/>
          </reference>
        </references>
      </pivotArea>
    </format>
    <format dxfId="108">
      <pivotArea dataOnly="0" labelOnly="1" grandRow="1" outline="0" fieldPosition="0"/>
    </format>
    <format dxfId="107">
      <pivotArea outline="0" fieldPosition="0">
        <references count="1">
          <reference field="11" count="2" selected="0" defaultSubtotal="1">
            <x v="0"/>
            <x v="1"/>
          </reference>
        </references>
      </pivotArea>
    </format>
    <format dxfId="106">
      <pivotArea dataOnly="0" labelOnly="1" outline="0" fieldPosition="0">
        <references count="1">
          <reference field="11" count="0"/>
        </references>
      </pivotArea>
    </format>
    <format dxfId="105">
      <pivotArea dataOnly="0" labelOnly="1" outline="0" fieldPosition="0">
        <references count="1">
          <reference field="11" count="2" defaultSubtotal="1">
            <x v="0"/>
            <x v="1"/>
          </reference>
        </references>
      </pivotArea>
    </format>
    <format dxfId="104">
      <pivotArea dataOnly="0" labelOnly="1" outline="0" fieldPosition="0">
        <references count="2">
          <reference field="11" count="1" selected="0">
            <x v="1"/>
          </reference>
          <reference field="12" count="1">
            <x v="0"/>
          </reference>
        </references>
      </pivotArea>
    </format>
    <format dxfId="103">
      <pivotArea dataOnly="0" labelOnly="1" outline="0" fieldPosition="0">
        <references count="2">
          <reference field="11" count="1" selected="0">
            <x v="2"/>
          </reference>
          <reference field="12" count="5">
            <x v="1"/>
            <x v="3"/>
            <x v="4"/>
            <x v="6"/>
            <x v="8"/>
          </reference>
        </references>
      </pivotArea>
    </format>
    <format dxfId="102">
      <pivotArea dataOnly="0" labelOnly="1" outline="0" fieldPosition="0">
        <references count="1">
          <reference field="13" count="0"/>
        </references>
      </pivotArea>
    </format>
    <format dxfId="101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13"/>
          </reference>
          <reference field="13" count="1" selected="0">
            <x v="11"/>
          </reference>
          <reference field="14" count="1">
            <x v="130"/>
          </reference>
        </references>
      </pivotArea>
    </format>
    <format dxfId="100">
      <pivotArea dataOnly="0" labelOnly="1" outline="0" fieldPosition="0">
        <references count="1">
          <reference field="11" count="1" defaultSubtotal="1">
            <x v="0"/>
          </reference>
        </references>
      </pivotArea>
    </format>
    <format dxfId="99">
      <pivotArea dataOnly="0" labelOnly="1" outline="0" fieldPosition="0">
        <references count="1">
          <reference field="11" count="1" defaultSubtotal="1">
            <x v="1"/>
          </reference>
        </references>
      </pivotArea>
    </format>
    <format dxfId="98">
      <pivotArea dataOnly="0" labelOnly="1" outline="0" fieldPosition="0">
        <references count="1">
          <reference field="11" count="1" defaultSubtotal="1">
            <x v="2"/>
          </reference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5">
          <reference field="6" count="1" selected="0">
            <x v="27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14"/>
          </reference>
          <reference field="14" count="1">
            <x v="103"/>
          </reference>
        </references>
      </pivotArea>
    </format>
    <format dxfId="95">
      <pivotArea dataOnly="0" labelOnly="1" outline="0" fieldPosition="0">
        <references count="5">
          <reference field="6" count="1" selected="0">
            <x v="32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14"/>
          </reference>
          <reference field="14" count="1">
            <x v="63"/>
          </reference>
        </references>
      </pivotArea>
    </format>
    <format dxfId="94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14"/>
          </reference>
          <reference field="14" count="3">
            <x v="21"/>
            <x v="69"/>
            <x v="102"/>
          </reference>
        </references>
      </pivotArea>
    </format>
    <format dxfId="93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5"/>
          </reference>
          <reference field="14" count="1">
            <x v="16"/>
          </reference>
        </references>
      </pivotArea>
    </format>
    <format dxfId="92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2"/>
          </reference>
          <reference field="13" count="1" selected="0">
            <x v="15"/>
          </reference>
          <reference field="14" count="1">
            <x v="37"/>
          </reference>
        </references>
      </pivotArea>
    </format>
    <format dxfId="91">
      <pivotArea dataOnly="0" labelOnly="1" outline="0" fieldPosition="0">
        <references count="5">
          <reference field="6" count="1" selected="0">
            <x v="48"/>
          </reference>
          <reference field="11" count="1" selected="0">
            <x v="2"/>
          </reference>
          <reference field="12" count="1" selected="0">
            <x v="3"/>
          </reference>
          <reference field="13" count="1" selected="0">
            <x v="15"/>
          </reference>
          <reference field="14" count="1">
            <x v="129"/>
          </reference>
        </references>
      </pivotArea>
    </format>
    <format dxfId="90">
      <pivotArea dataOnly="0" labelOnly="1" outline="0" fieldPosition="0">
        <references count="5">
          <reference field="6" count="1" selected="0">
            <x v="32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0"/>
          </reference>
          <reference field="14" count="2">
            <x v="46"/>
            <x v="110"/>
          </reference>
        </references>
      </pivotArea>
    </format>
    <format dxfId="89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0"/>
          </reference>
          <reference field="14" count="4">
            <x v="7"/>
            <x v="46"/>
            <x v="88"/>
            <x v="110"/>
          </reference>
        </references>
      </pivotArea>
    </format>
    <format dxfId="88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4"/>
          </reference>
          <reference field="14" count="1">
            <x v="17"/>
          </reference>
        </references>
      </pivotArea>
    </format>
    <format dxfId="87">
      <pivotArea dataOnly="0" labelOnly="1" outline="0" fieldPosition="0">
        <references count="5">
          <reference field="6" count="1" selected="0">
            <x v="30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4"/>
          </reference>
          <reference field="14" count="1">
            <x v="78"/>
          </reference>
        </references>
      </pivotArea>
    </format>
    <format dxfId="86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4"/>
          </reference>
          <reference field="14" count="1">
            <x v="124"/>
          </reference>
        </references>
      </pivotArea>
    </format>
    <format dxfId="85">
      <pivotArea dataOnly="0" labelOnly="1" outline="0" fieldPosition="0">
        <references count="5">
          <reference field="6" count="1" selected="0">
            <x v="4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2">
            <x v="10"/>
            <x v="13"/>
          </reference>
        </references>
      </pivotArea>
    </format>
    <format dxfId="84">
      <pivotArea dataOnly="0" labelOnly="1" outline="0" fieldPosition="0">
        <references count="5">
          <reference field="6" count="1" selected="0">
            <x v="5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2"/>
          </reference>
        </references>
      </pivotArea>
    </format>
    <format dxfId="83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90"/>
          </reference>
        </references>
      </pivotArea>
    </format>
    <format dxfId="82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4">
            <x v="34"/>
            <x v="81"/>
            <x v="123"/>
            <x v="132"/>
          </reference>
        </references>
      </pivotArea>
    </format>
    <format dxfId="81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5"/>
          </reference>
        </references>
      </pivotArea>
    </format>
    <format dxfId="80">
      <pivotArea dataOnly="0" labelOnly="1" outline="0" fieldPosition="0">
        <references count="5">
          <reference field="6" count="1" selected="0">
            <x v="1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3">
            <x v="14"/>
            <x v="80"/>
            <x v="133"/>
          </reference>
        </references>
      </pivotArea>
    </format>
    <format dxfId="79">
      <pivotArea dataOnly="0" labelOnly="1" outline="0" fieldPosition="0">
        <references count="5">
          <reference field="6" count="1" selected="0">
            <x v="13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83"/>
          </reference>
        </references>
      </pivotArea>
    </format>
    <format dxfId="78">
      <pivotArea dataOnly="0" labelOnly="1" outline="0" fieldPosition="0">
        <references count="5">
          <reference field="6" count="1" selected="0">
            <x v="14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83"/>
          </reference>
        </references>
      </pivotArea>
    </format>
    <format dxfId="77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83"/>
          </reference>
        </references>
      </pivotArea>
    </format>
    <format dxfId="76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34"/>
          </reference>
        </references>
      </pivotArea>
    </format>
    <format dxfId="75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2">
            <x v="11"/>
            <x v="139"/>
          </reference>
        </references>
      </pivotArea>
    </format>
    <format dxfId="74">
      <pivotArea dataOnly="0" labelOnly="1" outline="0" fieldPosition="0">
        <references count="5">
          <reference field="6" count="1" selected="0">
            <x v="20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3">
            <x v="27"/>
            <x v="108"/>
            <x v="137"/>
          </reference>
        </references>
      </pivotArea>
    </format>
    <format dxfId="73">
      <pivotArea dataOnly="0" labelOnly="1" outline="0" fieldPosition="0">
        <references count="5">
          <reference field="6" count="1" selected="0">
            <x v="2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47"/>
          </reference>
        </references>
      </pivotArea>
    </format>
    <format dxfId="72">
      <pivotArea dataOnly="0" labelOnly="1" outline="0" fieldPosition="0">
        <references count="5">
          <reference field="6" count="1" selected="0">
            <x v="22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36"/>
          </reference>
        </references>
      </pivotArea>
    </format>
    <format dxfId="71">
      <pivotArea dataOnly="0" labelOnly="1" outline="0" fieldPosition="0">
        <references count="5">
          <reference field="6" count="1" selected="0">
            <x v="23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2">
            <x v="109"/>
            <x v="135"/>
          </reference>
        </references>
      </pivotArea>
    </format>
    <format dxfId="70">
      <pivotArea dataOnly="0" labelOnly="1" outline="0" fieldPosition="0">
        <references count="5">
          <reference field="6" count="1" selected="0">
            <x v="24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38"/>
          </reference>
        </references>
      </pivotArea>
    </format>
    <format dxfId="69">
      <pivotArea dataOnly="0" labelOnly="1" outline="0" fieldPosition="0">
        <references count="5">
          <reference field="6" count="1" selected="0">
            <x v="26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3">
            <x v="117"/>
            <x v="140"/>
            <x v="141"/>
          </reference>
        </references>
      </pivotArea>
    </format>
    <format dxfId="68">
      <pivotArea dataOnly="0" labelOnly="1" outline="0" fieldPosition="0">
        <references count="5">
          <reference field="6" count="1" selected="0">
            <x v="28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23"/>
          </reference>
        </references>
      </pivotArea>
    </format>
    <format dxfId="67">
      <pivotArea dataOnly="0" labelOnly="1" outline="0" fieldPosition="0">
        <references count="5">
          <reference field="6" count="1" selected="0">
            <x v="29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42"/>
          </reference>
        </references>
      </pivotArea>
    </format>
    <format dxfId="66">
      <pivotArea dataOnly="0" labelOnly="1" outline="0" fieldPosition="0">
        <references count="5">
          <reference field="6" count="1" selected="0">
            <x v="3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43"/>
          </reference>
        </references>
      </pivotArea>
    </format>
    <format dxfId="65">
      <pivotArea dataOnly="0" labelOnly="1" outline="0" fieldPosition="0">
        <references count="5">
          <reference field="6" count="1" selected="0">
            <x v="32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26"/>
          </reference>
        </references>
      </pivotArea>
    </format>
    <format dxfId="64">
      <pivotArea dataOnly="0" labelOnly="1" outline="0" fieldPosition="0">
        <references count="5">
          <reference field="6" count="1" selected="0">
            <x v="33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2">
            <x v="28"/>
            <x v="82"/>
          </reference>
        </references>
      </pivotArea>
    </format>
    <format dxfId="63">
      <pivotArea dataOnly="0" labelOnly="1" outline="0" fieldPosition="0">
        <references count="5">
          <reference field="6" count="1" selected="0">
            <x v="37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44"/>
          </reference>
        </references>
      </pivotArea>
    </format>
    <format dxfId="62">
      <pivotArea dataOnly="0" labelOnly="1" outline="0" fieldPosition="0">
        <references count="5">
          <reference field="6" count="1" selected="0">
            <x v="38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5">
            <x v="57"/>
            <x v="101"/>
            <x v="111"/>
            <x v="116"/>
            <x v="145"/>
          </reference>
        </references>
      </pivotArea>
    </format>
    <format dxfId="61">
      <pivotArea dataOnly="0" labelOnly="1" outline="0" fieldPosition="0">
        <references count="5">
          <reference field="6" count="1" selected="0">
            <x v="40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146"/>
          </reference>
        </references>
      </pivotArea>
    </format>
    <format dxfId="60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0">
            <x v="6"/>
            <x v="9"/>
            <x v="19"/>
            <x v="20"/>
            <x v="23"/>
            <x v="25"/>
            <x v="106"/>
            <x v="114"/>
            <x v="119"/>
            <x v="151"/>
          </reference>
        </references>
      </pivotArea>
    </format>
    <format dxfId="59">
      <pivotArea dataOnly="0" labelOnly="1" outline="0" fieldPosition="0">
        <references count="5">
          <reference field="6" count="1" selected="0">
            <x v="45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73"/>
          </reference>
        </references>
      </pivotArea>
    </format>
    <format dxfId="58">
      <pivotArea dataOnly="0" labelOnly="1" outline="0" fieldPosition="0">
        <references count="5">
          <reference field="6" count="1" selected="0">
            <x v="46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72"/>
          </reference>
        </references>
      </pivotArea>
    </format>
    <format dxfId="57">
      <pivotArea dataOnly="0" labelOnly="1" outline="0" fieldPosition="0">
        <references count="5">
          <reference field="6" count="1" selected="0">
            <x v="47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7"/>
          </reference>
          <reference field="14" count="1">
            <x v="74"/>
          </reference>
        </references>
      </pivotArea>
    </format>
    <format dxfId="56">
      <pivotArea dataOnly="0" labelOnly="1" outline="0" fieldPosition="0">
        <references count="5">
          <reference field="6" count="1" selected="0">
            <x v="30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8"/>
          </reference>
          <reference field="14" count="1">
            <x v="121"/>
          </reference>
        </references>
      </pivotArea>
    </format>
    <format dxfId="55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4"/>
          </reference>
          <reference field="13" count="1" selected="0">
            <x v="8"/>
          </reference>
          <reference field="14" count="3">
            <x v="24"/>
            <x v="42"/>
            <x v="115"/>
          </reference>
        </references>
      </pivotArea>
    </format>
    <format dxfId="54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5"/>
          </reference>
          <reference field="13" count="1" selected="0">
            <x v="13"/>
          </reference>
          <reference field="14" count="5">
            <x v="44"/>
            <x v="54"/>
            <x v="104"/>
            <x v="112"/>
            <x v="120"/>
          </reference>
        </references>
      </pivotArea>
    </format>
    <format dxfId="53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6"/>
          </reference>
          <reference field="13" count="1" selected="0">
            <x v="5"/>
          </reference>
          <reference field="14" count="1">
            <x v="8"/>
          </reference>
        </references>
      </pivotArea>
    </format>
    <format dxfId="52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56"/>
          </reference>
        </references>
      </pivotArea>
    </format>
    <format dxfId="51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2">
            <x v="55"/>
            <x v="56"/>
          </reference>
        </references>
      </pivotArea>
    </format>
    <format dxfId="50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56"/>
          </reference>
        </references>
      </pivotArea>
    </format>
    <format dxfId="49">
      <pivotArea dataOnly="0" labelOnly="1" outline="0" fieldPosition="0">
        <references count="5">
          <reference field="6" count="1" selected="0">
            <x v="12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56"/>
          </reference>
        </references>
      </pivotArea>
    </format>
    <format dxfId="48">
      <pivotArea dataOnly="0" labelOnly="1" outline="0" fieldPosition="0">
        <references count="5">
          <reference field="6" count="1" selected="0">
            <x v="2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2">
            <x v="39"/>
            <x v="148"/>
          </reference>
        </references>
      </pivotArea>
    </format>
    <format dxfId="47">
      <pivotArea dataOnly="0" labelOnly="1" outline="0" fieldPosition="0">
        <references count="5">
          <reference field="6" count="1" selected="0">
            <x v="22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40"/>
          </reference>
        </references>
      </pivotArea>
    </format>
    <format dxfId="46">
      <pivotArea dataOnly="0" labelOnly="1" outline="0" fieldPosition="0">
        <references count="5">
          <reference field="6" count="1" selected="0">
            <x v="26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127"/>
          </reference>
        </references>
      </pivotArea>
    </format>
    <format dxfId="45">
      <pivotArea dataOnly="0" labelOnly="1" outline="0" fieldPosition="0">
        <references count="5">
          <reference field="6" count="1" selected="0">
            <x v="3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4">
            <x v="30"/>
            <x v="32"/>
            <x v="71"/>
            <x v="122"/>
          </reference>
        </references>
      </pivotArea>
    </format>
    <format dxfId="44">
      <pivotArea dataOnly="0" labelOnly="1" outline="0" fieldPosition="0">
        <references count="5">
          <reference field="6" count="1" selected="0">
            <x v="3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2">
            <x v="100"/>
            <x v="128"/>
          </reference>
        </references>
      </pivotArea>
    </format>
    <format dxfId="43">
      <pivotArea dataOnly="0" labelOnly="1" outline="0" fieldPosition="0">
        <references count="5">
          <reference field="6" count="1" selected="0">
            <x v="32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89"/>
          </reference>
        </references>
      </pivotArea>
    </format>
    <format dxfId="42">
      <pivotArea dataOnly="0" labelOnly="1" outline="0" fieldPosition="0">
        <references count="5">
          <reference field="6" count="1" selected="0">
            <x v="36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2">
            <x v="35"/>
            <x v="77"/>
          </reference>
        </references>
      </pivotArea>
    </format>
    <format dxfId="41">
      <pivotArea dataOnly="0" labelOnly="1" outline="0" fieldPosition="0">
        <references count="5">
          <reference field="6" count="1" selected="0">
            <x v="37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62"/>
          </reference>
        </references>
      </pivotArea>
    </format>
    <format dxfId="40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2">
            <x v="5"/>
            <x v="33"/>
          </reference>
        </references>
      </pivotArea>
    </format>
    <format dxfId="39">
      <pivotArea dataOnly="0" labelOnly="1" outline="0" fieldPosition="0">
        <references count="5">
          <reference field="6" count="1" selected="0">
            <x v="4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1">
            <x v="41"/>
          </reference>
        </references>
      </pivotArea>
    </format>
    <format dxfId="38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16"/>
          </reference>
          <reference field="14" count="3">
            <x v="38"/>
            <x v="56"/>
            <x v="148"/>
          </reference>
        </references>
      </pivotArea>
    </format>
    <format dxfId="37">
      <pivotArea dataOnly="0" labelOnly="1" outline="0" fieldPosition="0">
        <references count="5">
          <reference field="6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9"/>
          </reference>
          <reference field="14" count="1">
            <x v="87"/>
          </reference>
        </references>
      </pivotArea>
    </format>
    <format dxfId="36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9"/>
          </reference>
          <reference field="14" count="1">
            <x v="85"/>
          </reference>
        </references>
      </pivotArea>
    </format>
    <format dxfId="35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9"/>
          </reference>
          <reference field="14" count="1">
            <x v="86"/>
          </reference>
        </references>
      </pivotArea>
    </format>
    <format dxfId="34">
      <pivotArea dataOnly="0" labelOnly="1" outline="0" fieldPosition="0">
        <references count="5">
          <reference field="6" count="1" selected="0">
            <x v="42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9"/>
          </reference>
          <reference field="14" count="1">
            <x v="75"/>
          </reference>
        </references>
      </pivotArea>
    </format>
    <format dxfId="33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9"/>
          </reference>
          <reference field="14" count="1">
            <x v="76"/>
          </reference>
        </references>
      </pivotArea>
    </format>
    <format dxfId="32">
      <pivotArea field="14" type="button" dataOnly="0" labelOnly="1" outline="0" axis="axisRow" fieldPosition="4"/>
    </format>
    <format dxfId="31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9"/>
          </reference>
          <reference field="13" count="1" selected="0">
            <x v="1"/>
          </reference>
          <reference field="14" count="1">
            <x v="67"/>
          </reference>
        </references>
      </pivotArea>
    </format>
    <format dxfId="30">
      <pivotArea dataOnly="0" labelOnly="1" outline="0" fieldPosition="0">
        <references count="5">
          <reference field="6" count="1" selected="0">
            <x v="30"/>
          </reference>
          <reference field="11" count="1" selected="0">
            <x v="0"/>
          </reference>
          <reference field="12" count="1" selected="0">
            <x v="10"/>
          </reference>
          <reference field="13" count="1" selected="0">
            <x v="3"/>
          </reference>
          <reference field="14" count="2">
            <x v="29"/>
            <x v="91"/>
          </reference>
        </references>
      </pivotArea>
    </format>
    <format dxfId="29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11"/>
          </reference>
          <reference field="13" count="1" selected="0">
            <x v="6"/>
          </reference>
          <reference field="14" count="1">
            <x v="58"/>
          </reference>
        </references>
      </pivotArea>
    </format>
    <format dxfId="28">
      <pivotArea dataOnly="0" labelOnly="1" outline="0" fieldPosition="0">
        <references count="5">
          <reference field="6" count="1" selected="0">
            <x v="35"/>
          </reference>
          <reference field="11" count="1" selected="0">
            <x v="0"/>
          </reference>
          <reference field="12" count="1" selected="0">
            <x v="12"/>
          </reference>
          <reference field="13" count="1" selected="0">
            <x v="10"/>
          </reference>
          <reference field="14" count="1">
            <x v="113"/>
          </reference>
        </references>
      </pivotArea>
    </format>
    <format dxfId="27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12"/>
          </reference>
          <reference field="13" count="1" selected="0">
            <x v="10"/>
          </reference>
          <reference field="14" count="3">
            <x v="36"/>
            <x v="84"/>
            <x v="98"/>
          </reference>
        </references>
      </pivotArea>
    </format>
    <format dxfId="26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13"/>
          </reference>
          <reference field="13" count="1" selected="0">
            <x v="11"/>
          </reference>
          <reference field="14" count="1">
            <x v="149"/>
          </reference>
        </references>
      </pivotArea>
    </format>
    <format dxfId="25">
      <pivotArea dataOnly="0" labelOnly="1" outline="0" fieldPosition="0">
        <references count="5">
          <reference field="6" count="1" selected="0">
            <x v="31"/>
          </reference>
          <reference field="11" count="1" selected="0">
            <x v="0"/>
          </reference>
          <reference field="12" count="1" selected="0">
            <x v="14"/>
          </reference>
          <reference field="13" count="1" selected="0">
            <x v="12"/>
          </reference>
          <reference field="14" count="1">
            <x v="126"/>
          </reference>
        </references>
      </pivotArea>
    </format>
    <format dxfId="24">
      <pivotArea dataOnly="0" labelOnly="1" outline="0" fieldPosition="0">
        <references count="5">
          <reference field="6" count="1" selected="0">
            <x v="35"/>
          </reference>
          <reference field="11" count="1" selected="0">
            <x v="0"/>
          </reference>
          <reference field="12" count="1" selected="0">
            <x v="14"/>
          </reference>
          <reference field="13" count="1" selected="0">
            <x v="12"/>
          </reference>
          <reference field="14" count="1">
            <x v="150"/>
          </reference>
        </references>
      </pivotArea>
    </format>
    <format dxfId="23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14"/>
          </reference>
          <reference field="13" count="1" selected="0">
            <x v="12"/>
          </reference>
          <reference field="14" count="1">
            <x v="45"/>
          </reference>
        </references>
      </pivotArea>
    </format>
    <format dxfId="22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0"/>
          </reference>
          <reference field="12" count="1" selected="0">
            <x v="15"/>
          </reference>
          <reference field="13" count="1" selected="0">
            <x v="12"/>
          </reference>
          <reference field="14" count="2">
            <x v="43"/>
            <x v="107"/>
          </reference>
        </references>
      </pivotArea>
    </format>
    <format dxfId="21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0"/>
          </reference>
          <reference field="12" count="1" selected="0">
            <x v="15"/>
          </reference>
          <reference field="13" count="1" selected="0">
            <x v="12"/>
          </reference>
          <reference field="14" count="1">
            <x v="107"/>
          </reference>
        </references>
      </pivotArea>
    </format>
    <format dxfId="20">
      <pivotArea dataOnly="0" labelOnly="1" outline="0" fieldPosition="0">
        <references count="5">
          <reference field="6" count="1" selected="0">
            <x v="49"/>
          </reference>
          <reference field="11" count="1" selected="0">
            <x v="0"/>
          </reference>
          <reference field="12" count="1" selected="0">
            <x v="16"/>
          </reference>
          <reference field="13" count="1" selected="0">
            <x v="12"/>
          </reference>
          <reference field="14" count="1">
            <x v="105"/>
          </reference>
        </references>
      </pivotArea>
    </format>
    <format dxfId="19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2"/>
          </reference>
          <reference field="14" count="26">
            <x v="0"/>
            <x v="1"/>
            <x v="2"/>
            <x v="3"/>
            <x v="4"/>
            <x v="22"/>
            <x v="31"/>
            <x v="47"/>
            <x v="48"/>
            <x v="50"/>
            <x v="51"/>
            <x v="52"/>
            <x v="53"/>
            <x v="59"/>
            <x v="60"/>
            <x v="61"/>
            <x v="64"/>
            <x v="66"/>
            <x v="68"/>
            <x v="70"/>
            <x v="95"/>
            <x v="96"/>
            <x v="97"/>
            <x v="99"/>
            <x v="125"/>
            <x v="131"/>
          </reference>
        </references>
      </pivotArea>
    </format>
    <format dxfId="18">
      <pivotArea dataOnly="0" labelOnly="1" outline="0" fieldPosition="0">
        <references count="5">
          <reference field="6" count="1" selected="0">
            <x v="5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2"/>
          </reference>
          <reference field="14" count="1">
            <x v="92"/>
          </reference>
        </references>
      </pivotArea>
    </format>
    <format dxfId="17">
      <pivotArea dataOnly="0" labelOnly="1" outline="0" fieldPosition="0">
        <references count="5">
          <reference field="6" count="1" selected="0">
            <x v="5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2"/>
          </reference>
          <reference field="14" count="1">
            <x v="93"/>
          </reference>
        </references>
      </pivotArea>
    </format>
    <format dxfId="16">
      <pivotArea dataOnly="0" labelOnly="1" outline="0" fieldPosition="0">
        <references count="5">
          <reference field="6" count="1" selected="0">
            <x v="52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2"/>
          </reference>
          <reference field="14" count="1">
            <x v="94"/>
          </reference>
        </references>
      </pivotArea>
    </format>
    <format dxfId="15">
      <pivotArea dataOnly="0" labelOnly="1" outline="0" fieldPosition="0">
        <references count="5">
          <reference field="6" count="1" selected="0">
            <x v="53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2"/>
          </reference>
          <reference field="14" count="1">
            <x v="65"/>
          </reference>
        </references>
      </pivotArea>
    </format>
    <format dxfId="14">
      <pivotArea field="11" type="button" dataOnly="0" labelOnly="1" outline="0" axis="axisRow" fieldPosition="0"/>
    </format>
    <format dxfId="13">
      <pivotArea field="12" type="button" dataOnly="0" labelOnly="1" outline="0" axis="axisRow" fieldPosition="1"/>
    </format>
    <format dxfId="12">
      <pivotArea field="13" type="button" dataOnly="0" labelOnly="1" outline="0" axis="axisRow" fieldPosition="2"/>
    </format>
    <format dxfId="11">
      <pivotArea field="6" type="button" dataOnly="0" labelOnly="1" outline="0" axis="axisRow" fieldPosition="3"/>
    </format>
    <format dxfId="10">
      <pivotArea field="14" type="button" dataOnly="0" labelOnly="1" outline="0" axis="axisRow" fieldPosition="4"/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 selected="0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5" dT="2024-05-23T20:00:34.41" personId="{4A5FA794-81DD-49DD-BB97-7E806DEFD528}" id="{7264AC45-2CE1-47AE-A8FA-9E24E2F5A609}">
    <text>Auditoria de seguimento y recertificación. Se actualiza nombre acorde a autorización del Coordinador de Presupuesto en mensaje del "jueves 23/05/2024 2:58 p. m.".</text>
  </threadedComment>
  <threadedComment ref="Y10" dT="2024-05-23T20:00:34.41" personId="{4A5FA794-81DD-49DD-BB97-7E806DEFD528}" id="{EB7DD74D-6FC0-46F0-9B10-D8760213E09A}">
    <text>Auditoria de seguimento y recertificación. Se actualiza nombre acorde a autorización del Coordinador de Presupuesto en mensaje del "jueves 23/05/2024 2:58 p. m.".</text>
  </threadedComment>
  <threadedComment ref="Y16" dT="2024-05-23T20:00:34.41" personId="{4A5FA794-81DD-49DD-BB97-7E806DEFD528}" id="{C986A588-ECA3-4774-BB67-1EA7E33D10B9}">
    <text>Auditoria de seguimento y recertificación. Se actualiza nombre acorde a autorización del Coordinador de Presupuesto en mensaje del "jueves 23/05/2024 2:58 p. m.".</text>
  </threadedComment>
  <threadedComment ref="Y23" dT="2024-05-23T20:00:34.41" personId="{4A5FA794-81DD-49DD-BB97-7E806DEFD528}" id="{F9335CC7-A879-4491-B31C-6B5179D7C8CB}">
    <text>Auditoria de seguimento y recertificación. Se actualiza nombre acorde a autorización del Coordinador de Presupuesto en mensaje del "jueves 23/05/2024 2:58 p. m.".</text>
  </threadedComment>
  <threadedComment ref="Y30" dT="2024-02-26T16:31:09.36" personId="{4A5FA794-81DD-49DD-BB97-7E806DEFD528}" id="{46051972-FB21-4EAC-A826-A2D172C975A3}">
    <text xml:space="preserve">  Anterior: Licenciamiento Trading and Management System TMS
Se ajusta el nombre acorde a instrucción del Coordinador de Presupuesto vía Teams; se aclara que posteriormente se recibirá el Acta de la sesión No. 02 del Comité de Presupuesto.
</text>
  </threadedComment>
  <threadedComment ref="Y48" dT="2024-05-23T20:00:37.16" personId="{4A5FA794-81DD-49DD-BB97-7E806DEFD528}" id="{8A990980-4742-43B4-8822-BDFACCC4BEBC}">
    <text>Estrategia de Acompañamiento a Familiares de presonas fallecidas (asesinadas) y desaparecidas. Se actualiza nombre acorde a autorización del Coordinador de Presupuesto en mensaje del "jueves 23/05/2024 2:58 p. m.".</text>
  </threadedComment>
  <threadedComment ref="Y49" dT="2024-05-23T20:01:00.55" personId="{4A5FA794-81DD-49DD-BB97-7E806DEFD528}" id="{974C5653-5835-4D5A-A6F4-9BE77C84974D}">
    <text>Estrategia de Sostenibiliad de los procesos productivos. Se actualiza nombre acorde a autorización del Coordinador de Presupuesto en mensaje del "jueves 23/05/2024 2:58 p. m.".</text>
  </threadedComment>
  <threadedComment ref="Y118" dT="2024-02-26T16:28:13.68" personId="{4A5FA794-81DD-49DD-BB97-7E806DEFD528}" id="{416B37FF-FD17-4848-92A2-666A0A98094C}">
    <text>Anterior: Servicios Públicos - Grupos Territoriales
Se ajusta el nombre acorde a instrucción del Coordinador de Presupuesto vía Teams; se aclara que posteriormente se recibirá el Acta de la sesión No. 02 del Comité de Presupuesto.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Z3" dT="2024-09-18T13:42:03.32" personId="{4A5FA794-81DD-49DD-BB97-7E806DEFD528}" id="{56D58E28-49A4-4350-AB83-4BBE1C6F52D6}">
    <text>Ficha No. 52</text>
  </threadedComment>
  <threadedComment ref="U12" dT="2024-04-15T13:51:13.83" personId="{4A5FA794-81DD-49DD-BB97-7E806DEFD528}" id="{2D3D4511-619E-4C13-8FA5-48C923DECEC5}">
    <text>Ficha No. 22</text>
  </threadedComment>
  <threadedComment ref="U16" dT="2024-04-15T13:51:18.85" personId="{4A5FA794-81DD-49DD-BB97-7E806DEFD528}" id="{9BC0EC33-AB6D-4AF6-A16C-5F5B02F1973B}">
    <text>Ficha No. 22</text>
  </threadedComment>
  <threadedComment ref="Z16" dT="2024-09-18T13:42:05.77" personId="{4A5FA794-81DD-49DD-BB97-7E806DEFD528}" id="{4A1CFDDB-0FDC-4F61-9118-A2DA94C0EEC5}">
    <text>Ficha No. 52</text>
  </threadedComment>
  <threadedComment ref="Z19" dT="2024-09-18T13:42:08.29" personId="{4A5FA794-81DD-49DD-BB97-7E806DEFD528}" id="{3078E388-4527-406B-AE77-833CF7686346}">
    <text>Ficha No. 52</text>
  </threadedComment>
  <threadedComment ref="Z20" dT="2024-09-18T13:42:11.16" personId="{4A5FA794-81DD-49DD-BB97-7E806DEFD528}" id="{56D04524-7DD6-4A69-B50A-E80DB13B5376}">
    <text>Ficha No. 52</text>
  </threadedComment>
  <threadedComment ref="AB20" dT="2024-11-20T22:08:57.03" personId="{4A5FA794-81DD-49DD-BB97-7E806DEFD528}" id="{4302297A-3E6D-4FA5-BD2F-D67D5863FA10}">
    <text>Ficha No. 77</text>
  </threadedComment>
  <threadedComment ref="Z21" dT="2024-09-18T13:42:13.76" personId="{4A5FA794-81DD-49DD-BB97-7E806DEFD528}" id="{308D981D-5247-4A3F-B094-E44B2572C03F}">
    <text>Ficha No. 52</text>
  </threadedComment>
  <threadedComment ref="Z22" dT="2024-09-18T13:42:16.03" personId="{4A5FA794-81DD-49DD-BB97-7E806DEFD528}" id="{B5D7769E-9B05-4459-9239-976158A522B8}">
    <text>Ficha No. 52</text>
  </threadedComment>
  <threadedComment ref="Z24" dT="2024-09-18T13:42:18.85" personId="{4A5FA794-81DD-49DD-BB97-7E806DEFD528}" id="{2E688C08-0326-4852-8CFB-B5AAA1AC6633}">
    <text>Ficha No. 52</text>
  </threadedComment>
  <threadedComment ref="AB25" dT="2024-11-20T22:08:59.99" personId="{4A5FA794-81DD-49DD-BB97-7E806DEFD528}" id="{659294FF-5499-446B-8F58-D41CD341E88D}">
    <text>Ficha No. 77</text>
  </threadedComment>
  <threadedComment ref="Y26" dT="2024-09-12T15:13:25.80" personId="{4A5FA794-81DD-49DD-BB97-7E806DEFD528}" id="{811F5029-CFD4-4A6C-B789-26ED8C0304C8}">
    <text>Ficha 48</text>
  </threadedComment>
  <threadedComment ref="Y27" dT="2024-09-12T15:13:28.84" personId="{4A5FA794-81DD-49DD-BB97-7E806DEFD528}" id="{B629EED8-9D9E-4BC3-B355-5B4E1EC94CDB}">
    <text>Ficha 48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E67A-8921-46ED-80F1-60768D1ED0B4}">
  <sheetPr>
    <tabColor theme="4" tint="0.39997558519241921"/>
  </sheetPr>
  <dimension ref="A1:BN194"/>
  <sheetViews>
    <sheetView showGridLines="0" tabSelected="1" topLeftCell="G1" zoomScale="80" zoomScaleNormal="80" workbookViewId="0">
      <pane ySplit="1" topLeftCell="A2" activePane="bottomLeft" state="frozen"/>
      <selection activeCell="H1" sqref="H1"/>
      <selection pane="bottomLeft" activeCell="G2" sqref="G2"/>
    </sheetView>
  </sheetViews>
  <sheetFormatPr baseColWidth="10" defaultColWidth="11" defaultRowHeight="12.75" outlineLevelCol="1" x14ac:dyDescent="0.2"/>
  <cols>
    <col min="1" max="1" width="6.5703125" style="109" hidden="1" customWidth="1" outlineLevel="1"/>
    <col min="2" max="2" width="6" style="109" hidden="1" customWidth="1" outlineLevel="1"/>
    <col min="3" max="3" width="6.140625" style="109" hidden="1" customWidth="1" outlineLevel="1"/>
    <col min="4" max="4" width="6.5703125" style="109" hidden="1" customWidth="1" outlineLevel="1"/>
    <col min="5" max="5" width="9.140625" style="109" hidden="1" customWidth="1" outlineLevel="1"/>
    <col min="6" max="6" width="8.42578125" style="109" hidden="1" customWidth="1" outlineLevel="1"/>
    <col min="7" max="7" width="11.140625" style="110" customWidth="1" collapsed="1"/>
    <col min="8" max="8" width="6.140625" style="111" customWidth="1"/>
    <col min="9" max="10" width="6.140625" style="110" customWidth="1"/>
    <col min="11" max="11" width="6.140625" style="112" customWidth="1"/>
    <col min="12" max="14" width="6.140625" style="110" customWidth="1"/>
    <col min="15" max="15" width="15.7109375" style="110" customWidth="1"/>
    <col min="16" max="16" width="11.28515625" style="110" customWidth="1"/>
    <col min="17" max="17" width="16.5703125" style="110" customWidth="1"/>
    <col min="18" max="18" width="17.42578125" style="110" hidden="1" customWidth="1" outlineLevel="1"/>
    <col min="19" max="20" width="11" style="110" hidden="1" customWidth="1" outlineLevel="1"/>
    <col min="21" max="21" width="8" style="110" hidden="1" customWidth="1" outlineLevel="1"/>
    <col min="22" max="22" width="11.28515625" style="113" customWidth="1" collapsed="1"/>
    <col min="23" max="23" width="22.5703125" style="113" customWidth="1"/>
    <col min="24" max="24" width="26.28515625" style="114" customWidth="1"/>
    <col min="25" max="25" width="33.5703125" style="110" customWidth="1"/>
    <col min="26" max="26" width="23.42578125" style="115" customWidth="1"/>
    <col min="27" max="39" width="4.7109375" style="110" hidden="1" customWidth="1"/>
    <col min="40" max="50" width="5.42578125" style="110" hidden="1" customWidth="1"/>
    <col min="51" max="51" width="5.7109375" style="110" hidden="1" customWidth="1"/>
    <col min="52" max="52" width="19.5703125" style="110" customWidth="1"/>
    <col min="53" max="53" width="3.85546875" style="254" customWidth="1"/>
    <col min="54" max="54" width="16" style="110" customWidth="1"/>
    <col min="55" max="55" width="18.5703125" style="110" customWidth="1"/>
    <col min="56" max="56" width="19.5703125" style="110" customWidth="1"/>
    <col min="57" max="57" width="3.85546875" style="254" customWidth="1"/>
    <col min="58" max="58" width="11.140625" style="110" customWidth="1"/>
    <col min="59" max="59" width="18.5703125" style="110" bestFit="1" customWidth="1"/>
    <col min="60" max="60" width="19.5703125" style="110" customWidth="1"/>
    <col min="61" max="62" width="18.5703125" style="110" customWidth="1"/>
    <col min="63" max="63" width="11" style="110" customWidth="1"/>
    <col min="64" max="64" width="29.7109375" style="110" customWidth="1"/>
    <col min="65" max="65" width="23.7109375" style="110" customWidth="1"/>
    <col min="66" max="66" width="16.42578125" style="110" customWidth="1"/>
    <col min="67" max="16384" width="11" style="110"/>
  </cols>
  <sheetData>
    <row r="1" spans="1:66" s="106" customFormat="1" ht="39" customHeight="1" thickBot="1" x14ac:dyDescent="0.3">
      <c r="A1" s="97" t="s">
        <v>0</v>
      </c>
      <c r="B1" s="98" t="s">
        <v>1</v>
      </c>
      <c r="C1" s="98" t="s">
        <v>2</v>
      </c>
      <c r="D1" s="99" t="s">
        <v>3</v>
      </c>
      <c r="E1" s="99" t="s">
        <v>4</v>
      </c>
      <c r="F1" s="100" t="s">
        <v>5</v>
      </c>
      <c r="G1" s="101" t="s">
        <v>6</v>
      </c>
      <c r="H1" s="102" t="s">
        <v>7</v>
      </c>
      <c r="I1" s="102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  <c r="N1" s="103" t="s">
        <v>13</v>
      </c>
      <c r="O1" s="103" t="s">
        <v>14</v>
      </c>
      <c r="P1" s="103" t="s">
        <v>15</v>
      </c>
      <c r="Q1" s="103" t="s">
        <v>16</v>
      </c>
      <c r="R1" s="107" t="s">
        <v>17</v>
      </c>
      <c r="S1" s="107" t="s">
        <v>18</v>
      </c>
      <c r="T1" s="107" t="s">
        <v>19</v>
      </c>
      <c r="U1" s="107" t="s">
        <v>20</v>
      </c>
      <c r="V1" s="104" t="s">
        <v>21</v>
      </c>
      <c r="W1" s="104" t="s">
        <v>22</v>
      </c>
      <c r="X1" s="104" t="s">
        <v>23</v>
      </c>
      <c r="Y1" s="104" t="s">
        <v>24</v>
      </c>
      <c r="Z1" s="105" t="s">
        <v>596</v>
      </c>
      <c r="AA1" s="129">
        <v>1</v>
      </c>
      <c r="AB1" s="129">
        <v>2</v>
      </c>
      <c r="AC1" s="129">
        <v>3</v>
      </c>
      <c r="AD1" s="129">
        <v>4</v>
      </c>
      <c r="AE1" s="129">
        <v>5</v>
      </c>
      <c r="AF1" s="129">
        <v>6</v>
      </c>
      <c r="AG1" s="129">
        <v>7</v>
      </c>
      <c r="AH1" s="129">
        <v>8</v>
      </c>
      <c r="AI1" s="129">
        <v>9</v>
      </c>
      <c r="AJ1" s="129">
        <v>10</v>
      </c>
      <c r="AK1" s="129">
        <v>11</v>
      </c>
      <c r="AL1" s="129">
        <v>12</v>
      </c>
      <c r="AM1" s="129">
        <v>13</v>
      </c>
      <c r="AN1" s="129">
        <v>34</v>
      </c>
      <c r="AO1" s="129">
        <v>35</v>
      </c>
      <c r="AP1" s="129">
        <v>36</v>
      </c>
      <c r="AQ1" s="129">
        <v>37</v>
      </c>
      <c r="AR1" s="129">
        <v>38</v>
      </c>
      <c r="AS1" s="129">
        <v>39</v>
      </c>
      <c r="AT1" s="129">
        <v>40</v>
      </c>
      <c r="AU1" s="129">
        <v>41</v>
      </c>
      <c r="AV1" s="129">
        <v>42</v>
      </c>
      <c r="AW1" s="129">
        <v>43</v>
      </c>
      <c r="AX1" s="129">
        <v>44</v>
      </c>
      <c r="AY1" s="129">
        <v>45</v>
      </c>
      <c r="AZ1" s="105" t="s">
        <v>38</v>
      </c>
      <c r="BA1" s="252" t="s">
        <v>39</v>
      </c>
      <c r="BB1" s="105" t="s">
        <v>40</v>
      </c>
      <c r="BC1" s="105" t="s">
        <v>41</v>
      </c>
      <c r="BD1" s="105" t="s">
        <v>42</v>
      </c>
      <c r="BE1" s="252" t="s">
        <v>43</v>
      </c>
      <c r="BF1" s="105" t="s">
        <v>44</v>
      </c>
      <c r="BG1" s="105" t="s">
        <v>45</v>
      </c>
      <c r="BH1" s="105" t="s">
        <v>46</v>
      </c>
      <c r="BI1" s="105" t="s">
        <v>47</v>
      </c>
      <c r="BJ1" s="105" t="s">
        <v>48</v>
      </c>
      <c r="BK1" s="85"/>
      <c r="BL1" s="85"/>
      <c r="BM1" s="85"/>
      <c r="BN1" s="85"/>
    </row>
    <row r="2" spans="1:66" s="121" customFormat="1" ht="23.25" customHeight="1" x14ac:dyDescent="0.25">
      <c r="A2" s="116">
        <f t="shared" ref="A2:A22" si="0">IF(V2="a. DIRECCIÓN GENERAL",100,IF(V2="c. SECRETARIA GENERAL",300,IF(V2="b. DIR. PROGRAMATICA DE REINTEGRACION",200)))</f>
        <v>100</v>
      </c>
      <c r="B2" s="117">
        <v>10</v>
      </c>
      <c r="C2" s="117">
        <v>0</v>
      </c>
      <c r="D2" s="117">
        <f t="shared" ref="D2:D22" si="1">IF(I2="P",100,IF(OR(I2="G",I2="GA"),200,IF(OR(I2="T",I2="TP",I2="TF"),300,IF(I2="I",400,IF(I2="B",500)))))</f>
        <v>200</v>
      </c>
      <c r="E2" s="117">
        <v>1</v>
      </c>
      <c r="F2" s="118">
        <f t="shared" ref="F2:F22" si="2">A2+B2+C2+((D2+E2)/1000)</f>
        <v>110.20099999999999</v>
      </c>
      <c r="G2" s="280">
        <v>110.20099999999999</v>
      </c>
      <c r="H2" s="117" t="s">
        <v>49</v>
      </c>
      <c r="I2" s="117" t="s">
        <v>60</v>
      </c>
      <c r="J2" s="117" t="s">
        <v>61</v>
      </c>
      <c r="K2" s="94" t="s">
        <v>62</v>
      </c>
      <c r="L2" s="281"/>
      <c r="M2" s="117" t="s">
        <v>64</v>
      </c>
      <c r="N2" s="281" t="s">
        <v>65</v>
      </c>
      <c r="O2" s="117" t="s">
        <v>66</v>
      </c>
      <c r="P2" s="281" t="s">
        <v>576</v>
      </c>
      <c r="Q2" s="94" t="s">
        <v>68</v>
      </c>
      <c r="R2" s="117"/>
      <c r="S2" s="117"/>
      <c r="T2" s="117" t="s">
        <v>126</v>
      </c>
      <c r="U2" s="117" t="s">
        <v>126</v>
      </c>
      <c r="V2" s="119" t="s">
        <v>54</v>
      </c>
      <c r="W2" s="282" t="s">
        <v>55</v>
      </c>
      <c r="X2" s="282" t="s">
        <v>56</v>
      </c>
      <c r="Y2" s="117" t="s">
        <v>577</v>
      </c>
      <c r="Z2" s="120">
        <v>17963474</v>
      </c>
      <c r="AA2" s="87">
        <v>0</v>
      </c>
      <c r="AB2" s="87">
        <v>0</v>
      </c>
      <c r="AC2" s="87">
        <v>0</v>
      </c>
      <c r="AD2" s="87">
        <v>0</v>
      </c>
      <c r="AE2" s="87">
        <v>0</v>
      </c>
      <c r="AF2" s="87">
        <v>0</v>
      </c>
      <c r="AG2" s="87">
        <v>0</v>
      </c>
      <c r="AH2" s="87">
        <v>0</v>
      </c>
      <c r="AI2" s="87">
        <v>0</v>
      </c>
      <c r="AJ2" s="87">
        <v>0</v>
      </c>
      <c r="AK2" s="87">
        <v>0</v>
      </c>
      <c r="AL2" s="87">
        <v>0</v>
      </c>
      <c r="AM2" s="87">
        <v>0</v>
      </c>
      <c r="AN2" s="87">
        <v>0</v>
      </c>
      <c r="AO2" s="87">
        <v>0</v>
      </c>
      <c r="AP2" s="87">
        <v>0</v>
      </c>
      <c r="AQ2" s="87">
        <v>0</v>
      </c>
      <c r="AR2" s="87">
        <v>0</v>
      </c>
      <c r="AS2" s="87">
        <v>0</v>
      </c>
      <c r="AT2" s="87">
        <v>0</v>
      </c>
      <c r="AU2" s="87">
        <v>0</v>
      </c>
      <c r="AV2" s="87">
        <v>0</v>
      </c>
      <c r="AW2" s="87">
        <v>0</v>
      </c>
      <c r="AX2" s="87">
        <v>0</v>
      </c>
      <c r="AY2" s="87">
        <v>0</v>
      </c>
      <c r="AZ2" s="283">
        <f t="shared" ref="AZ2:AZ4" si="3">SUM(Z2:AY2)</f>
        <v>17963474</v>
      </c>
      <c r="BA2" s="253"/>
      <c r="BB2" s="283">
        <v>0</v>
      </c>
      <c r="BC2" s="283">
        <v>0</v>
      </c>
      <c r="BD2" s="283">
        <f t="shared" ref="BD2:BD22" si="4">AZ2+BC2</f>
        <v>17963474</v>
      </c>
      <c r="BE2" s="253"/>
      <c r="BF2" s="284">
        <f t="shared" ref="BF2:BF54" si="5">$G2</f>
        <v>110.20099999999999</v>
      </c>
      <c r="BG2" s="283">
        <f t="shared" ref="BG2:BG4" si="6">SUM(AA2:AY2)</f>
        <v>0</v>
      </c>
      <c r="BH2" s="283">
        <f t="shared" ref="BH2:BH54" si="7">$AZ2</f>
        <v>17963474</v>
      </c>
      <c r="BI2" s="283">
        <f t="shared" ref="BI2:BI22" si="8">BG2+BB2</f>
        <v>0</v>
      </c>
      <c r="BJ2" s="283">
        <f t="shared" ref="BJ2:BJ22" si="9">AZ2+BG2-BH2</f>
        <v>0</v>
      </c>
      <c r="BK2" s="88"/>
      <c r="BL2" s="88" t="str">
        <f t="shared" ref="BL2" si="10">Q2&amp;Y2</f>
        <v>A-02-02-02-008-003Equipo Humano Dirección General</v>
      </c>
      <c r="BM2" s="88">
        <f>AZ2</f>
        <v>17963474</v>
      </c>
      <c r="BN2" s="88" t="b">
        <f t="shared" ref="BN2" si="11">G2=F2</f>
        <v>1</v>
      </c>
    </row>
    <row r="3" spans="1:66" s="121" customFormat="1" ht="23.25" customHeight="1" x14ac:dyDescent="0.25">
      <c r="A3" s="116">
        <f t="shared" ref="A3" si="12">IF(V3="a. DIRECCIÓN GENERAL",100,IF(V3="c. SECRETARIA GENERAL",300,IF(V3="b. DIR. PROGRAMATICA DE REINTEGRACION",200)))</f>
        <v>100</v>
      </c>
      <c r="B3" s="117">
        <v>10</v>
      </c>
      <c r="C3" s="117">
        <v>0</v>
      </c>
      <c r="D3" s="117">
        <f t="shared" ref="D3" si="13">IF(I3="P",100,IF(OR(I3="G",I3="GA"),200,IF(OR(I3="T",I3="TP",I3="TF"),300,IF(I3="I",400,IF(I3="B",500)))))</f>
        <v>300</v>
      </c>
      <c r="E3" s="117">
        <v>1</v>
      </c>
      <c r="F3" s="118">
        <f t="shared" ref="F3" si="14">A3+B3+C3+((D3+E3)/1000)</f>
        <v>110.301</v>
      </c>
      <c r="G3" s="280">
        <v>110.301</v>
      </c>
      <c r="H3" s="117" t="s">
        <v>49</v>
      </c>
      <c r="I3" s="117" t="s">
        <v>50</v>
      </c>
      <c r="J3" s="117" t="s">
        <v>51</v>
      </c>
      <c r="K3" s="94" t="s">
        <v>52</v>
      </c>
      <c r="L3" s="281" t="s">
        <v>53</v>
      </c>
      <c r="M3" s="117" t="s">
        <v>52</v>
      </c>
      <c r="N3" s="281" t="s">
        <v>53</v>
      </c>
      <c r="O3" s="117" t="s">
        <v>52</v>
      </c>
      <c r="P3" s="281" t="s">
        <v>53</v>
      </c>
      <c r="Q3" s="94" t="s">
        <v>52</v>
      </c>
      <c r="R3" s="117"/>
      <c r="S3" s="117"/>
      <c r="T3" s="117"/>
      <c r="U3" s="117"/>
      <c r="V3" s="119" t="s">
        <v>54</v>
      </c>
      <c r="W3" s="282" t="s">
        <v>55</v>
      </c>
      <c r="X3" s="282" t="s">
        <v>56</v>
      </c>
      <c r="Y3" s="117" t="s">
        <v>57</v>
      </c>
      <c r="Z3" s="120">
        <v>0</v>
      </c>
      <c r="AA3" s="87">
        <v>0</v>
      </c>
      <c r="AB3" s="87">
        <v>0</v>
      </c>
      <c r="AC3" s="87">
        <v>0</v>
      </c>
      <c r="AD3" s="87">
        <v>0</v>
      </c>
      <c r="AE3" s="87">
        <v>0</v>
      </c>
      <c r="AF3" s="87">
        <v>0</v>
      </c>
      <c r="AG3" s="87">
        <v>0</v>
      </c>
      <c r="AH3" s="87">
        <v>0</v>
      </c>
      <c r="AI3" s="87">
        <v>0</v>
      </c>
      <c r="AJ3" s="87">
        <v>0</v>
      </c>
      <c r="AK3" s="87">
        <v>0</v>
      </c>
      <c r="AL3" s="87">
        <v>0</v>
      </c>
      <c r="AM3" s="87">
        <v>0</v>
      </c>
      <c r="AN3" s="87">
        <v>0</v>
      </c>
      <c r="AO3" s="87">
        <v>0</v>
      </c>
      <c r="AP3" s="87">
        <v>0</v>
      </c>
      <c r="AQ3" s="87">
        <v>0</v>
      </c>
      <c r="AR3" s="87">
        <v>0</v>
      </c>
      <c r="AS3" s="87">
        <v>0</v>
      </c>
      <c r="AT3" s="87">
        <v>0</v>
      </c>
      <c r="AU3" s="87">
        <v>0</v>
      </c>
      <c r="AV3" s="87">
        <v>0</v>
      </c>
      <c r="AW3" s="87">
        <v>0</v>
      </c>
      <c r="AX3" s="87">
        <v>0</v>
      </c>
      <c r="AY3" s="87">
        <v>0</v>
      </c>
      <c r="AZ3" s="283">
        <f t="shared" si="3"/>
        <v>0</v>
      </c>
      <c r="BA3" s="253"/>
      <c r="BB3" s="283">
        <v>0</v>
      </c>
      <c r="BC3" s="283">
        <v>0</v>
      </c>
      <c r="BD3" s="283">
        <f t="shared" ref="BD3" si="15">AZ3+BC3</f>
        <v>0</v>
      </c>
      <c r="BE3" s="253"/>
      <c r="BF3" s="284">
        <f t="shared" si="5"/>
        <v>110.301</v>
      </c>
      <c r="BG3" s="283">
        <f t="shared" ref="BG3" si="16">SUM(AA3:AY3)</f>
        <v>0</v>
      </c>
      <c r="BH3" s="283">
        <f t="shared" si="7"/>
        <v>0</v>
      </c>
      <c r="BI3" s="283">
        <f t="shared" ref="BI3" si="17">BG3+BB3</f>
        <v>0</v>
      </c>
      <c r="BJ3" s="283">
        <f t="shared" ref="BJ3" si="18">AZ3+BG3-BH3</f>
        <v>0</v>
      </c>
      <c r="BK3" s="88"/>
      <c r="BL3" s="88" t="str">
        <f t="shared" ref="BL3:BL84" si="19">Q3&amp;Y3</f>
        <v>A-03-03-01-001Honorarios Dirección General</v>
      </c>
      <c r="BM3" s="88">
        <f t="shared" ref="BM3:BM84" si="20">AZ3</f>
        <v>0</v>
      </c>
      <c r="BN3" s="88" t="b">
        <f t="shared" ref="BN3:BN84" si="21">G3=F3</f>
        <v>1</v>
      </c>
    </row>
    <row r="4" spans="1:66" s="121" customFormat="1" ht="23.25" customHeight="1" x14ac:dyDescent="0.25">
      <c r="A4" s="116">
        <f t="shared" si="0"/>
        <v>100</v>
      </c>
      <c r="B4" s="117">
        <v>10</v>
      </c>
      <c r="C4" s="117">
        <v>0</v>
      </c>
      <c r="D4" s="117">
        <f t="shared" si="1"/>
        <v>300</v>
      </c>
      <c r="E4" s="117">
        <v>2</v>
      </c>
      <c r="F4" s="118">
        <f t="shared" si="2"/>
        <v>110.30200000000001</v>
      </c>
      <c r="G4" s="280">
        <v>110.30200000000001</v>
      </c>
      <c r="H4" s="117" t="s">
        <v>49</v>
      </c>
      <c r="I4" s="117" t="s">
        <v>50</v>
      </c>
      <c r="J4" s="117" t="s">
        <v>51</v>
      </c>
      <c r="K4" s="94" t="s">
        <v>52</v>
      </c>
      <c r="L4" s="281" t="s">
        <v>53</v>
      </c>
      <c r="M4" s="117" t="s">
        <v>52</v>
      </c>
      <c r="N4" s="281" t="s">
        <v>53</v>
      </c>
      <c r="O4" s="117" t="s">
        <v>52</v>
      </c>
      <c r="P4" s="281" t="s">
        <v>53</v>
      </c>
      <c r="Q4" s="94" t="s">
        <v>52</v>
      </c>
      <c r="R4" s="117"/>
      <c r="S4" s="117"/>
      <c r="T4" s="117"/>
      <c r="U4" s="117"/>
      <c r="V4" s="119" t="s">
        <v>54</v>
      </c>
      <c r="W4" s="282" t="s">
        <v>55</v>
      </c>
      <c r="X4" s="282" t="s">
        <v>56</v>
      </c>
      <c r="Y4" s="117" t="s">
        <v>58</v>
      </c>
      <c r="Z4" s="120">
        <v>0</v>
      </c>
      <c r="AA4" s="87">
        <v>0</v>
      </c>
      <c r="AB4" s="87">
        <v>0</v>
      </c>
      <c r="AC4" s="87">
        <v>0</v>
      </c>
      <c r="AD4" s="87">
        <v>0</v>
      </c>
      <c r="AE4" s="87">
        <v>0</v>
      </c>
      <c r="AF4" s="87">
        <v>0</v>
      </c>
      <c r="AG4" s="87">
        <v>0</v>
      </c>
      <c r="AH4" s="87">
        <v>0</v>
      </c>
      <c r="AI4" s="87">
        <v>0</v>
      </c>
      <c r="AJ4" s="87">
        <v>0</v>
      </c>
      <c r="AK4" s="87">
        <v>0</v>
      </c>
      <c r="AL4" s="87">
        <v>0</v>
      </c>
      <c r="AM4" s="87">
        <v>0</v>
      </c>
      <c r="AN4" s="87">
        <v>0</v>
      </c>
      <c r="AO4" s="87">
        <v>0</v>
      </c>
      <c r="AP4" s="87">
        <v>0</v>
      </c>
      <c r="AQ4" s="87">
        <v>0</v>
      </c>
      <c r="AR4" s="87">
        <v>0</v>
      </c>
      <c r="AS4" s="87">
        <v>0</v>
      </c>
      <c r="AT4" s="87">
        <v>0</v>
      </c>
      <c r="AU4" s="87">
        <v>0</v>
      </c>
      <c r="AV4" s="87">
        <v>0</v>
      </c>
      <c r="AW4" s="87">
        <v>0</v>
      </c>
      <c r="AX4" s="87">
        <v>0</v>
      </c>
      <c r="AY4" s="87">
        <v>0</v>
      </c>
      <c r="AZ4" s="283">
        <f t="shared" si="3"/>
        <v>0</v>
      </c>
      <c r="BA4" s="253"/>
      <c r="BB4" s="283">
        <v>0</v>
      </c>
      <c r="BC4" s="283">
        <v>0</v>
      </c>
      <c r="BD4" s="283">
        <f t="shared" si="4"/>
        <v>0</v>
      </c>
      <c r="BE4" s="253"/>
      <c r="BF4" s="284">
        <f t="shared" si="5"/>
        <v>110.30200000000001</v>
      </c>
      <c r="BG4" s="283">
        <f t="shared" si="6"/>
        <v>0</v>
      </c>
      <c r="BH4" s="283">
        <f t="shared" si="7"/>
        <v>0</v>
      </c>
      <c r="BI4" s="283">
        <f t="shared" si="8"/>
        <v>0</v>
      </c>
      <c r="BJ4" s="283">
        <f t="shared" si="9"/>
        <v>0</v>
      </c>
      <c r="BK4" s="88"/>
      <c r="BL4" s="88" t="str">
        <f t="shared" si="19"/>
        <v>A-03-03-01-001Acciones para el fortalecimiento de los entornos seguros, autocuidado y mitigación de los riesgos a la población objeto</v>
      </c>
      <c r="BM4" s="88">
        <f t="shared" si="20"/>
        <v>0</v>
      </c>
      <c r="BN4" s="88" t="b">
        <f t="shared" si="21"/>
        <v>1</v>
      </c>
    </row>
    <row r="5" spans="1:66" s="121" customFormat="1" ht="23.25" customHeight="1" x14ac:dyDescent="0.25">
      <c r="A5" s="122">
        <f t="shared" si="0"/>
        <v>100</v>
      </c>
      <c r="B5" s="108">
        <v>10</v>
      </c>
      <c r="C5" s="108">
        <v>0</v>
      </c>
      <c r="D5" s="108">
        <f t="shared" si="1"/>
        <v>300</v>
      </c>
      <c r="E5" s="108">
        <v>3</v>
      </c>
      <c r="F5" s="123">
        <f t="shared" si="2"/>
        <v>110.303</v>
      </c>
      <c r="G5" s="249">
        <v>110.303</v>
      </c>
      <c r="H5" s="108" t="s">
        <v>49</v>
      </c>
      <c r="I5" s="108" t="s">
        <v>50</v>
      </c>
      <c r="J5" s="108" t="s">
        <v>51</v>
      </c>
      <c r="K5" s="108" t="s">
        <v>52</v>
      </c>
      <c r="L5" s="124" t="s">
        <v>53</v>
      </c>
      <c r="M5" s="108" t="s">
        <v>52</v>
      </c>
      <c r="N5" s="124" t="s">
        <v>53</v>
      </c>
      <c r="O5" s="108" t="s">
        <v>52</v>
      </c>
      <c r="P5" s="124" t="s">
        <v>53</v>
      </c>
      <c r="Q5" s="95" t="s">
        <v>52</v>
      </c>
      <c r="R5" s="108"/>
      <c r="S5" s="108"/>
      <c r="T5" s="108"/>
      <c r="U5" s="108"/>
      <c r="V5" s="125" t="s">
        <v>54</v>
      </c>
      <c r="W5" s="126" t="s">
        <v>55</v>
      </c>
      <c r="X5" s="126" t="s">
        <v>56</v>
      </c>
      <c r="Y5" s="108" t="s">
        <v>59</v>
      </c>
      <c r="Z5" s="127">
        <v>0</v>
      </c>
      <c r="AA5" s="87">
        <v>0</v>
      </c>
      <c r="AB5" s="87">
        <v>0</v>
      </c>
      <c r="AC5" s="87">
        <v>0</v>
      </c>
      <c r="AD5" s="87">
        <v>0</v>
      </c>
      <c r="AE5" s="87">
        <v>0</v>
      </c>
      <c r="AF5" s="87">
        <v>0</v>
      </c>
      <c r="AG5" s="87">
        <v>0</v>
      </c>
      <c r="AH5" s="87">
        <v>0</v>
      </c>
      <c r="AI5" s="87">
        <v>0</v>
      </c>
      <c r="AJ5" s="87">
        <v>0</v>
      </c>
      <c r="AK5" s="87">
        <v>0</v>
      </c>
      <c r="AL5" s="87">
        <v>0</v>
      </c>
      <c r="AM5" s="87">
        <v>0</v>
      </c>
      <c r="AN5" s="87">
        <v>0</v>
      </c>
      <c r="AO5" s="87">
        <v>0</v>
      </c>
      <c r="AP5" s="87">
        <v>0</v>
      </c>
      <c r="AQ5" s="87">
        <v>0</v>
      </c>
      <c r="AR5" s="87">
        <v>0</v>
      </c>
      <c r="AS5" s="87">
        <v>0</v>
      </c>
      <c r="AT5" s="87">
        <v>0</v>
      </c>
      <c r="AU5" s="87">
        <v>0</v>
      </c>
      <c r="AV5" s="87">
        <v>0</v>
      </c>
      <c r="AW5" s="87">
        <v>0</v>
      </c>
      <c r="AX5" s="87">
        <v>0</v>
      </c>
      <c r="AY5" s="87">
        <v>0</v>
      </c>
      <c r="AZ5" s="283">
        <f t="shared" ref="AZ5:AZ9" si="22">SUM(Z5:AY5)</f>
        <v>0</v>
      </c>
      <c r="BA5" s="253"/>
      <c r="BB5" s="283">
        <v>0</v>
      </c>
      <c r="BC5" s="283">
        <v>0</v>
      </c>
      <c r="BD5" s="283">
        <f t="shared" si="4"/>
        <v>0</v>
      </c>
      <c r="BE5" s="253"/>
      <c r="BF5" s="284">
        <f t="shared" si="5"/>
        <v>110.303</v>
      </c>
      <c r="BG5" s="283">
        <f t="shared" ref="BG5:BG9" si="23">SUM(AA5:AY5)</f>
        <v>0</v>
      </c>
      <c r="BH5" s="283">
        <f t="shared" si="7"/>
        <v>0</v>
      </c>
      <c r="BI5" s="283">
        <f t="shared" si="8"/>
        <v>0</v>
      </c>
      <c r="BJ5" s="283">
        <f t="shared" si="9"/>
        <v>0</v>
      </c>
      <c r="BL5" s="88" t="str">
        <f t="shared" ref="BL5:BL9" si="24">Q5&amp;Y5</f>
        <v>A-03-03-01-001Apoyo Económico para traslado de PPR con riesgo extraordinario. El valor de cada desembolso es 2,5 SMLV</v>
      </c>
      <c r="BM5" s="88">
        <f t="shared" ref="BM5:BM9" si="25">AZ5</f>
        <v>0</v>
      </c>
      <c r="BN5" s="88" t="b">
        <f t="shared" ref="BN5:BN9" si="26">G5=F5</f>
        <v>1</v>
      </c>
    </row>
    <row r="6" spans="1:66" s="121" customFormat="1" ht="23.25" customHeight="1" x14ac:dyDescent="0.25">
      <c r="A6" s="122">
        <f t="shared" si="0"/>
        <v>100</v>
      </c>
      <c r="B6" s="108">
        <v>20</v>
      </c>
      <c r="C6" s="108">
        <v>0</v>
      </c>
      <c r="D6" s="108">
        <f t="shared" si="1"/>
        <v>200</v>
      </c>
      <c r="E6" s="108">
        <v>1</v>
      </c>
      <c r="F6" s="123">
        <f t="shared" si="2"/>
        <v>120.20099999999999</v>
      </c>
      <c r="G6" s="249">
        <v>120.20099999999999</v>
      </c>
      <c r="H6" s="108" t="s">
        <v>49</v>
      </c>
      <c r="I6" s="108" t="s">
        <v>60</v>
      </c>
      <c r="J6" s="108" t="s">
        <v>61</v>
      </c>
      <c r="K6" s="108" t="s">
        <v>62</v>
      </c>
      <c r="L6" s="124" t="s">
        <v>63</v>
      </c>
      <c r="M6" s="108" t="s">
        <v>64</v>
      </c>
      <c r="N6" s="124" t="s">
        <v>65</v>
      </c>
      <c r="O6" s="108" t="s">
        <v>66</v>
      </c>
      <c r="P6" s="124" t="s">
        <v>67</v>
      </c>
      <c r="Q6" s="95" t="s">
        <v>68</v>
      </c>
      <c r="R6" s="108"/>
      <c r="S6" s="108"/>
      <c r="T6" s="108"/>
      <c r="U6" s="108"/>
      <c r="V6" s="125" t="s">
        <v>54</v>
      </c>
      <c r="W6" s="126" t="s">
        <v>69</v>
      </c>
      <c r="X6" s="126" t="s">
        <v>70</v>
      </c>
      <c r="Y6" s="108" t="s">
        <v>71</v>
      </c>
      <c r="Z6" s="127">
        <v>0</v>
      </c>
      <c r="AA6" s="87">
        <v>0</v>
      </c>
      <c r="AB6" s="87">
        <v>0</v>
      </c>
      <c r="AC6" s="87">
        <v>0</v>
      </c>
      <c r="AD6" s="87">
        <v>0</v>
      </c>
      <c r="AE6" s="87">
        <v>0</v>
      </c>
      <c r="AF6" s="87">
        <v>0</v>
      </c>
      <c r="AG6" s="87">
        <v>0</v>
      </c>
      <c r="AH6" s="87">
        <v>0</v>
      </c>
      <c r="AI6" s="87">
        <v>0</v>
      </c>
      <c r="AJ6" s="87">
        <v>0</v>
      </c>
      <c r="AK6" s="87">
        <v>0</v>
      </c>
      <c r="AL6" s="87">
        <v>0</v>
      </c>
      <c r="AM6" s="87">
        <v>0</v>
      </c>
      <c r="AN6" s="87">
        <v>0</v>
      </c>
      <c r="AO6" s="87">
        <v>0</v>
      </c>
      <c r="AP6" s="87">
        <v>0</v>
      </c>
      <c r="AQ6" s="87">
        <v>0</v>
      </c>
      <c r="AR6" s="87">
        <v>0</v>
      </c>
      <c r="AS6" s="87">
        <v>0</v>
      </c>
      <c r="AT6" s="87">
        <v>0</v>
      </c>
      <c r="AU6" s="87">
        <v>0</v>
      </c>
      <c r="AV6" s="87">
        <v>0</v>
      </c>
      <c r="AW6" s="87">
        <v>0</v>
      </c>
      <c r="AX6" s="87">
        <v>0</v>
      </c>
      <c r="AY6" s="87">
        <v>0</v>
      </c>
      <c r="AZ6" s="283">
        <f t="shared" si="22"/>
        <v>0</v>
      </c>
      <c r="BA6" s="253"/>
      <c r="BB6" s="283">
        <v>0</v>
      </c>
      <c r="BC6" s="283">
        <v>0</v>
      </c>
      <c r="BD6" s="283">
        <f t="shared" si="4"/>
        <v>0</v>
      </c>
      <c r="BE6" s="253"/>
      <c r="BF6" s="284">
        <f t="shared" si="5"/>
        <v>120.20099999999999</v>
      </c>
      <c r="BG6" s="283">
        <f t="shared" si="23"/>
        <v>0</v>
      </c>
      <c r="BH6" s="283">
        <f t="shared" si="7"/>
        <v>0</v>
      </c>
      <c r="BI6" s="283">
        <f t="shared" si="8"/>
        <v>0</v>
      </c>
      <c r="BJ6" s="283">
        <f t="shared" si="9"/>
        <v>0</v>
      </c>
      <c r="BL6" s="88" t="str">
        <f t="shared" si="24"/>
        <v>A-02-02-02-008-003Preauditoria y auditoria de certificación</v>
      </c>
      <c r="BM6" s="88">
        <f t="shared" si="25"/>
        <v>0</v>
      </c>
      <c r="BN6" s="88" t="b">
        <f t="shared" si="26"/>
        <v>1</v>
      </c>
    </row>
    <row r="7" spans="1:66" s="121" customFormat="1" ht="23.25" customHeight="1" x14ac:dyDescent="0.25">
      <c r="A7" s="122">
        <f t="shared" si="0"/>
        <v>100</v>
      </c>
      <c r="B7" s="108">
        <v>20</v>
      </c>
      <c r="C7" s="108">
        <v>0</v>
      </c>
      <c r="D7" s="108">
        <f t="shared" si="1"/>
        <v>200</v>
      </c>
      <c r="E7" s="108">
        <v>2</v>
      </c>
      <c r="F7" s="123">
        <f t="shared" si="2"/>
        <v>120.202</v>
      </c>
      <c r="G7" s="249">
        <v>120.202</v>
      </c>
      <c r="H7" s="108" t="s">
        <v>49</v>
      </c>
      <c r="I7" s="108" t="s">
        <v>60</v>
      </c>
      <c r="J7" s="108" t="s">
        <v>61</v>
      </c>
      <c r="K7" s="95" t="s">
        <v>62</v>
      </c>
      <c r="L7" s="124" t="s">
        <v>63</v>
      </c>
      <c r="M7" s="108" t="s">
        <v>64</v>
      </c>
      <c r="N7" s="124" t="s">
        <v>65</v>
      </c>
      <c r="O7" s="108" t="s">
        <v>66</v>
      </c>
      <c r="P7" s="124" t="s">
        <v>67</v>
      </c>
      <c r="Q7" s="95" t="s">
        <v>68</v>
      </c>
      <c r="R7" s="108"/>
      <c r="S7" s="108"/>
      <c r="T7" s="108"/>
      <c r="U7" s="108"/>
      <c r="V7" s="125" t="s">
        <v>54</v>
      </c>
      <c r="W7" s="126" t="s">
        <v>69</v>
      </c>
      <c r="X7" s="126" t="s">
        <v>70</v>
      </c>
      <c r="Y7" s="108" t="s">
        <v>552</v>
      </c>
      <c r="Z7" s="12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  <c r="AM7" s="87">
        <v>0</v>
      </c>
      <c r="AN7" s="87">
        <v>0</v>
      </c>
      <c r="AO7" s="87">
        <v>0</v>
      </c>
      <c r="AP7" s="87">
        <v>0</v>
      </c>
      <c r="AQ7" s="87">
        <v>0</v>
      </c>
      <c r="AR7" s="87">
        <v>0</v>
      </c>
      <c r="AS7" s="87">
        <v>0</v>
      </c>
      <c r="AT7" s="87">
        <v>0</v>
      </c>
      <c r="AU7" s="87">
        <v>0</v>
      </c>
      <c r="AV7" s="87">
        <v>0</v>
      </c>
      <c r="AW7" s="87">
        <v>0</v>
      </c>
      <c r="AX7" s="87">
        <v>0</v>
      </c>
      <c r="AY7" s="87">
        <v>0</v>
      </c>
      <c r="AZ7" s="283">
        <f t="shared" si="22"/>
        <v>0</v>
      </c>
      <c r="BA7" s="253"/>
      <c r="BB7" s="283">
        <v>0</v>
      </c>
      <c r="BC7" s="283">
        <v>0</v>
      </c>
      <c r="BD7" s="283">
        <f t="shared" si="4"/>
        <v>0</v>
      </c>
      <c r="BE7" s="253"/>
      <c r="BF7" s="284">
        <f t="shared" si="5"/>
        <v>120.202</v>
      </c>
      <c r="BG7" s="283">
        <f t="shared" si="23"/>
        <v>0</v>
      </c>
      <c r="BH7" s="283">
        <f t="shared" si="7"/>
        <v>0</v>
      </c>
      <c r="BI7" s="283">
        <f t="shared" si="8"/>
        <v>0</v>
      </c>
      <c r="BJ7" s="283">
        <f t="shared" si="9"/>
        <v>0</v>
      </c>
      <c r="BL7" s="88" t="str">
        <f t="shared" si="24"/>
        <v>A-02-02-02-008-003Auditoria de seguimento y recertificación</v>
      </c>
      <c r="BM7" s="88">
        <f t="shared" si="25"/>
        <v>0</v>
      </c>
      <c r="BN7" s="88" t="b">
        <f t="shared" si="26"/>
        <v>1</v>
      </c>
    </row>
    <row r="8" spans="1:66" s="121" customFormat="1" ht="23.25" customHeight="1" x14ac:dyDescent="0.25">
      <c r="A8" s="122">
        <f t="shared" si="0"/>
        <v>100</v>
      </c>
      <c r="B8" s="108">
        <v>30</v>
      </c>
      <c r="C8" s="108">
        <v>0</v>
      </c>
      <c r="D8" s="108">
        <f t="shared" si="1"/>
        <v>300</v>
      </c>
      <c r="E8" s="108">
        <v>1</v>
      </c>
      <c r="F8" s="123">
        <f t="shared" si="2"/>
        <v>130.30099999999999</v>
      </c>
      <c r="G8" s="249">
        <v>130.30099999999999</v>
      </c>
      <c r="H8" s="108" t="s">
        <v>49</v>
      </c>
      <c r="I8" s="108" t="s">
        <v>50</v>
      </c>
      <c r="J8" s="108" t="s">
        <v>51</v>
      </c>
      <c r="K8" s="95" t="s">
        <v>52</v>
      </c>
      <c r="L8" s="124" t="s">
        <v>53</v>
      </c>
      <c r="M8" s="108" t="s">
        <v>52</v>
      </c>
      <c r="N8" s="124" t="s">
        <v>53</v>
      </c>
      <c r="O8" s="108" t="s">
        <v>52</v>
      </c>
      <c r="P8" s="124" t="s">
        <v>53</v>
      </c>
      <c r="Q8" s="108" t="s">
        <v>52</v>
      </c>
      <c r="R8" s="108"/>
      <c r="S8" s="108"/>
      <c r="T8" s="108"/>
      <c r="U8" s="108"/>
      <c r="V8" s="125" t="s">
        <v>54</v>
      </c>
      <c r="W8" s="126" t="s">
        <v>72</v>
      </c>
      <c r="X8" s="126" t="s">
        <v>73</v>
      </c>
      <c r="Y8" s="108" t="s">
        <v>74</v>
      </c>
      <c r="Z8" s="12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283">
        <f t="shared" si="22"/>
        <v>0</v>
      </c>
      <c r="BA8" s="253"/>
      <c r="BB8" s="283">
        <v>0</v>
      </c>
      <c r="BC8" s="283">
        <v>0</v>
      </c>
      <c r="BD8" s="283">
        <f t="shared" si="4"/>
        <v>0</v>
      </c>
      <c r="BE8" s="253"/>
      <c r="BF8" s="284">
        <f t="shared" si="5"/>
        <v>130.30099999999999</v>
      </c>
      <c r="BG8" s="283">
        <f t="shared" si="23"/>
        <v>0</v>
      </c>
      <c r="BH8" s="283">
        <f t="shared" si="7"/>
        <v>0</v>
      </c>
      <c r="BI8" s="283">
        <f t="shared" si="8"/>
        <v>0</v>
      </c>
      <c r="BJ8" s="283">
        <f t="shared" si="9"/>
        <v>0</v>
      </c>
      <c r="BL8" s="88" t="str">
        <f t="shared" si="24"/>
        <v xml:space="preserve">A-03-03-01-001Encuentros estratégicos con actores internacionales </v>
      </c>
      <c r="BM8" s="88">
        <f t="shared" si="25"/>
        <v>0</v>
      </c>
      <c r="BN8" s="88" t="b">
        <f t="shared" si="26"/>
        <v>1</v>
      </c>
    </row>
    <row r="9" spans="1:66" s="121" customFormat="1" ht="23.25" customHeight="1" x14ac:dyDescent="0.25">
      <c r="A9" s="122">
        <f t="shared" si="0"/>
        <v>100</v>
      </c>
      <c r="B9" s="108">
        <v>40</v>
      </c>
      <c r="C9" s="108">
        <v>0</v>
      </c>
      <c r="D9" s="108">
        <f t="shared" si="1"/>
        <v>300</v>
      </c>
      <c r="E9" s="108">
        <v>1</v>
      </c>
      <c r="F9" s="123">
        <f t="shared" si="2"/>
        <v>140.30099999999999</v>
      </c>
      <c r="G9" s="249">
        <v>140.30099999999999</v>
      </c>
      <c r="H9" s="108" t="s">
        <v>49</v>
      </c>
      <c r="I9" s="108" t="s">
        <v>50</v>
      </c>
      <c r="J9" s="108" t="s">
        <v>51</v>
      </c>
      <c r="K9" s="95" t="s">
        <v>52</v>
      </c>
      <c r="L9" s="124" t="s">
        <v>53</v>
      </c>
      <c r="M9" s="108" t="s">
        <v>52</v>
      </c>
      <c r="N9" s="124" t="s">
        <v>53</v>
      </c>
      <c r="O9" s="108" t="s">
        <v>52</v>
      </c>
      <c r="P9" s="124" t="s">
        <v>53</v>
      </c>
      <c r="Q9" s="95" t="s">
        <v>52</v>
      </c>
      <c r="R9" s="108"/>
      <c r="S9" s="108"/>
      <c r="T9" s="108"/>
      <c r="U9" s="108"/>
      <c r="V9" s="125" t="s">
        <v>54</v>
      </c>
      <c r="W9" s="126" t="s">
        <v>76</v>
      </c>
      <c r="X9" s="126" t="s">
        <v>77</v>
      </c>
      <c r="Y9" s="108" t="s">
        <v>79</v>
      </c>
      <c r="Z9" s="12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283">
        <f t="shared" si="22"/>
        <v>0</v>
      </c>
      <c r="BA9" s="253"/>
      <c r="BB9" s="283">
        <v>0</v>
      </c>
      <c r="BC9" s="283">
        <v>0</v>
      </c>
      <c r="BD9" s="283">
        <f t="shared" si="4"/>
        <v>0</v>
      </c>
      <c r="BE9" s="253"/>
      <c r="BF9" s="284">
        <f t="shared" si="5"/>
        <v>140.30099999999999</v>
      </c>
      <c r="BG9" s="283">
        <f t="shared" si="23"/>
        <v>0</v>
      </c>
      <c r="BH9" s="283">
        <f t="shared" si="7"/>
        <v>0</v>
      </c>
      <c r="BI9" s="283">
        <f t="shared" si="8"/>
        <v>0</v>
      </c>
      <c r="BJ9" s="283">
        <f t="shared" si="9"/>
        <v>0</v>
      </c>
      <c r="BL9" s="88" t="str">
        <f t="shared" si="24"/>
        <v>A-03-03-01-001Central de medios</v>
      </c>
      <c r="BM9" s="88">
        <f t="shared" si="25"/>
        <v>0</v>
      </c>
      <c r="BN9" s="88" t="b">
        <f t="shared" si="26"/>
        <v>1</v>
      </c>
    </row>
    <row r="10" spans="1:66" s="121" customFormat="1" ht="23.25" customHeight="1" x14ac:dyDescent="0.25">
      <c r="A10" s="122">
        <f t="shared" ref="A10:A15" si="27">IF(V10="a. DIRECCIÓN GENERAL",100,IF(V10="c. SECRETARIA GENERAL",300,IF(V10="b. DIR. PROGRAMATICA DE REINTEGRACION",200)))</f>
        <v>100</v>
      </c>
      <c r="B10" s="108">
        <v>40</v>
      </c>
      <c r="C10" s="108">
        <v>0</v>
      </c>
      <c r="D10" s="108">
        <f t="shared" ref="D10:D15" si="28">IF(I10="P",100,IF(OR(I10="G",I10="GA"),200,IF(OR(I10="T",I10="TP",I10="TF"),300,IF(I10="I",400,IF(I10="B",500)))))</f>
        <v>300</v>
      </c>
      <c r="E10" s="108">
        <v>2</v>
      </c>
      <c r="F10" s="123">
        <f t="shared" ref="F10:F15" si="29">A10+B10+C10+((D10+E10)/1000)</f>
        <v>140.30199999999999</v>
      </c>
      <c r="G10" s="249">
        <v>140.30199999999999</v>
      </c>
      <c r="H10" s="108" t="s">
        <v>49</v>
      </c>
      <c r="I10" s="108" t="s">
        <v>50</v>
      </c>
      <c r="J10" s="108" t="s">
        <v>51</v>
      </c>
      <c r="K10" s="108" t="s">
        <v>52</v>
      </c>
      <c r="L10" s="124" t="s">
        <v>53</v>
      </c>
      <c r="M10" s="108" t="s">
        <v>52</v>
      </c>
      <c r="N10" s="124" t="s">
        <v>53</v>
      </c>
      <c r="O10" s="108" t="s">
        <v>52</v>
      </c>
      <c r="P10" s="124" t="s">
        <v>53</v>
      </c>
      <c r="Q10" s="95" t="s">
        <v>52</v>
      </c>
      <c r="R10" s="108"/>
      <c r="S10" s="108"/>
      <c r="T10" s="108"/>
      <c r="U10" s="108"/>
      <c r="V10" s="125" t="s">
        <v>54</v>
      </c>
      <c r="W10" s="126" t="s">
        <v>76</v>
      </c>
      <c r="X10" s="126" t="s">
        <v>77</v>
      </c>
      <c r="Y10" s="108" t="s">
        <v>81</v>
      </c>
      <c r="Z10" s="12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283">
        <f t="shared" ref="AZ10:AZ15" si="30">SUM(Z10:AY10)</f>
        <v>0</v>
      </c>
      <c r="BA10" s="253"/>
      <c r="BB10" s="283">
        <v>0</v>
      </c>
      <c r="BC10" s="283">
        <v>0</v>
      </c>
      <c r="BD10" s="283">
        <f t="shared" ref="BD10:BD15" si="31">AZ10+BC10</f>
        <v>0</v>
      </c>
      <c r="BE10" s="253"/>
      <c r="BF10" s="284">
        <f t="shared" si="5"/>
        <v>140.30199999999999</v>
      </c>
      <c r="BG10" s="283">
        <f t="shared" ref="BG10:BG15" si="32">SUM(AA10:AY10)</f>
        <v>0</v>
      </c>
      <c r="BH10" s="283">
        <f t="shared" si="7"/>
        <v>0</v>
      </c>
      <c r="BI10" s="283">
        <f t="shared" ref="BI10:BI15" si="33">BG10+BB10</f>
        <v>0</v>
      </c>
      <c r="BJ10" s="283">
        <f t="shared" ref="BJ10:BJ15" si="34">AZ10+BG10-BH10</f>
        <v>0</v>
      </c>
      <c r="BL10" s="88" t="str">
        <f t="shared" si="19"/>
        <v>A-03-03-01-001Programa Institucional ARN en TV y Radio</v>
      </c>
      <c r="BM10" s="88">
        <f t="shared" si="20"/>
        <v>0</v>
      </c>
      <c r="BN10" s="88" t="b">
        <f t="shared" si="21"/>
        <v>1</v>
      </c>
    </row>
    <row r="11" spans="1:66" s="121" customFormat="1" ht="23.25" customHeight="1" x14ac:dyDescent="0.25">
      <c r="A11" s="122">
        <f t="shared" si="27"/>
        <v>100</v>
      </c>
      <c r="B11" s="108">
        <v>40</v>
      </c>
      <c r="C11" s="108">
        <v>0</v>
      </c>
      <c r="D11" s="108">
        <f t="shared" si="28"/>
        <v>200</v>
      </c>
      <c r="E11" s="108">
        <v>1</v>
      </c>
      <c r="F11" s="123">
        <f t="shared" si="29"/>
        <v>140.20099999999999</v>
      </c>
      <c r="G11" s="249">
        <v>140.20099999999999</v>
      </c>
      <c r="H11" s="108" t="s">
        <v>49</v>
      </c>
      <c r="I11" s="108" t="s">
        <v>60</v>
      </c>
      <c r="J11" s="108" t="s">
        <v>61</v>
      </c>
      <c r="K11" s="108" t="s">
        <v>62</v>
      </c>
      <c r="L11" s="124" t="s">
        <v>63</v>
      </c>
      <c r="M11" s="108" t="s">
        <v>64</v>
      </c>
      <c r="N11" s="124" t="s">
        <v>65</v>
      </c>
      <c r="O11" s="108" t="s">
        <v>66</v>
      </c>
      <c r="P11" s="124" t="s">
        <v>67</v>
      </c>
      <c r="Q11" s="95" t="s">
        <v>75</v>
      </c>
      <c r="R11" s="108"/>
      <c r="S11" s="108"/>
      <c r="T11" s="108"/>
      <c r="U11" s="108"/>
      <c r="V11" s="125" t="s">
        <v>54</v>
      </c>
      <c r="W11" s="126" t="s">
        <v>76</v>
      </c>
      <c r="X11" s="126" t="s">
        <v>77</v>
      </c>
      <c r="Y11" s="108" t="s">
        <v>78</v>
      </c>
      <c r="Z11" s="12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283">
        <f t="shared" si="30"/>
        <v>0</v>
      </c>
      <c r="BA11" s="253"/>
      <c r="BB11" s="283">
        <v>0</v>
      </c>
      <c r="BC11" s="283">
        <v>0</v>
      </c>
      <c r="BD11" s="283">
        <f t="shared" si="31"/>
        <v>0</v>
      </c>
      <c r="BE11" s="253"/>
      <c r="BF11" s="284">
        <f t="shared" si="5"/>
        <v>140.20099999999999</v>
      </c>
      <c r="BG11" s="283">
        <f t="shared" si="32"/>
        <v>0</v>
      </c>
      <c r="BH11" s="283">
        <f t="shared" si="7"/>
        <v>0</v>
      </c>
      <c r="BI11" s="283">
        <f t="shared" si="33"/>
        <v>0</v>
      </c>
      <c r="BJ11" s="283">
        <f t="shared" si="34"/>
        <v>0</v>
      </c>
      <c r="BL11" s="88" t="str">
        <f t="shared" si="19"/>
        <v>A-02-02-02-008-009Servicios de Imprenta</v>
      </c>
      <c r="BM11" s="88">
        <f t="shared" si="20"/>
        <v>0</v>
      </c>
      <c r="BN11" s="88" t="b">
        <f t="shared" si="21"/>
        <v>1</v>
      </c>
    </row>
    <row r="12" spans="1:66" s="121" customFormat="1" ht="23.25" customHeight="1" x14ac:dyDescent="0.25">
      <c r="A12" s="122">
        <f t="shared" si="27"/>
        <v>100</v>
      </c>
      <c r="B12" s="108">
        <v>40</v>
      </c>
      <c r="C12" s="108">
        <v>0</v>
      </c>
      <c r="D12" s="108">
        <f t="shared" si="28"/>
        <v>300</v>
      </c>
      <c r="E12" s="108">
        <v>3</v>
      </c>
      <c r="F12" s="123">
        <f t="shared" si="29"/>
        <v>140.303</v>
      </c>
      <c r="G12" s="249">
        <v>140.303</v>
      </c>
      <c r="H12" s="108" t="s">
        <v>49</v>
      </c>
      <c r="I12" s="108" t="s">
        <v>50</v>
      </c>
      <c r="J12" s="108" t="s">
        <v>51</v>
      </c>
      <c r="K12" s="95" t="s">
        <v>52</v>
      </c>
      <c r="L12" s="124" t="s">
        <v>53</v>
      </c>
      <c r="M12" s="108" t="s">
        <v>52</v>
      </c>
      <c r="N12" s="124" t="s">
        <v>53</v>
      </c>
      <c r="O12" s="108" t="s">
        <v>52</v>
      </c>
      <c r="P12" s="124" t="s">
        <v>53</v>
      </c>
      <c r="Q12" s="95" t="s">
        <v>52</v>
      </c>
      <c r="R12" s="108"/>
      <c r="S12" s="108"/>
      <c r="T12" s="108"/>
      <c r="U12" s="108"/>
      <c r="V12" s="125" t="s">
        <v>54</v>
      </c>
      <c r="W12" s="126" t="s">
        <v>76</v>
      </c>
      <c r="X12" s="126" t="s">
        <v>77</v>
      </c>
      <c r="Y12" s="108" t="s">
        <v>80</v>
      </c>
      <c r="Z12" s="12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283">
        <f t="shared" si="30"/>
        <v>0</v>
      </c>
      <c r="BA12" s="253"/>
      <c r="BB12" s="283">
        <v>0</v>
      </c>
      <c r="BC12" s="283">
        <v>0</v>
      </c>
      <c r="BD12" s="283">
        <f t="shared" si="31"/>
        <v>0</v>
      </c>
      <c r="BE12" s="253"/>
      <c r="BF12" s="284">
        <f t="shared" si="5"/>
        <v>140.303</v>
      </c>
      <c r="BG12" s="283">
        <f t="shared" si="32"/>
        <v>0</v>
      </c>
      <c r="BH12" s="283">
        <f t="shared" si="7"/>
        <v>0</v>
      </c>
      <c r="BI12" s="283">
        <f t="shared" si="33"/>
        <v>0</v>
      </c>
      <c r="BJ12" s="283">
        <f t="shared" si="34"/>
        <v>0</v>
      </c>
      <c r="BL12" s="88" t="str">
        <f t="shared" si="19"/>
        <v>A-03-03-01-001Monitoreo de medios</v>
      </c>
      <c r="BM12" s="88">
        <f t="shared" si="20"/>
        <v>0</v>
      </c>
      <c r="BN12" s="88" t="b">
        <f t="shared" si="21"/>
        <v>1</v>
      </c>
    </row>
    <row r="13" spans="1:66" s="121" customFormat="1" ht="23.25" customHeight="1" x14ac:dyDescent="0.25">
      <c r="A13" s="122">
        <f t="shared" si="27"/>
        <v>100</v>
      </c>
      <c r="B13" s="108">
        <v>50</v>
      </c>
      <c r="C13" s="108">
        <v>0</v>
      </c>
      <c r="D13" s="108">
        <f t="shared" si="28"/>
        <v>300</v>
      </c>
      <c r="E13" s="108">
        <v>1</v>
      </c>
      <c r="F13" s="123">
        <f t="shared" si="29"/>
        <v>150.30099999999999</v>
      </c>
      <c r="G13" s="249">
        <v>150.30099999999999</v>
      </c>
      <c r="H13" s="108" t="s">
        <v>49</v>
      </c>
      <c r="I13" s="108" t="s">
        <v>50</v>
      </c>
      <c r="J13" s="108" t="s">
        <v>51</v>
      </c>
      <c r="K13" s="108" t="s">
        <v>52</v>
      </c>
      <c r="L13" s="124" t="s">
        <v>53</v>
      </c>
      <c r="M13" s="108" t="s">
        <v>52</v>
      </c>
      <c r="N13" s="124" t="s">
        <v>53</v>
      </c>
      <c r="O13" s="108" t="s">
        <v>52</v>
      </c>
      <c r="P13" s="124" t="s">
        <v>53</v>
      </c>
      <c r="Q13" s="95" t="s">
        <v>52</v>
      </c>
      <c r="R13" s="108"/>
      <c r="S13" s="108"/>
      <c r="T13" s="108"/>
      <c r="U13" s="108"/>
      <c r="V13" s="125" t="s">
        <v>54</v>
      </c>
      <c r="W13" s="126" t="s">
        <v>82</v>
      </c>
      <c r="X13" s="126" t="s">
        <v>83</v>
      </c>
      <c r="Y13" s="108" t="s">
        <v>84</v>
      </c>
      <c r="Z13" s="12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283">
        <f t="shared" si="30"/>
        <v>0</v>
      </c>
      <c r="BA13" s="253"/>
      <c r="BB13" s="283">
        <v>0</v>
      </c>
      <c r="BC13" s="283">
        <v>0</v>
      </c>
      <c r="BD13" s="283">
        <f t="shared" si="31"/>
        <v>0</v>
      </c>
      <c r="BE13" s="253"/>
      <c r="BF13" s="284">
        <f t="shared" si="5"/>
        <v>150.30099999999999</v>
      </c>
      <c r="BG13" s="283">
        <f t="shared" si="32"/>
        <v>0</v>
      </c>
      <c r="BH13" s="283">
        <f t="shared" si="7"/>
        <v>0</v>
      </c>
      <c r="BI13" s="283">
        <f t="shared" si="33"/>
        <v>0</v>
      </c>
      <c r="BJ13" s="283">
        <f t="shared" si="34"/>
        <v>0</v>
      </c>
      <c r="BL13" s="88" t="str">
        <f t="shared" si="19"/>
        <v>A-03-03-01-001Licenciamiento Tracking and Management System TMS</v>
      </c>
      <c r="BM13" s="88">
        <f t="shared" si="20"/>
        <v>0</v>
      </c>
      <c r="BN13" s="88" t="b">
        <f t="shared" si="21"/>
        <v>1</v>
      </c>
    </row>
    <row r="14" spans="1:66" s="121" customFormat="1" ht="23.25" customHeight="1" x14ac:dyDescent="0.25">
      <c r="A14" s="122">
        <f t="shared" si="27"/>
        <v>100</v>
      </c>
      <c r="B14" s="108">
        <v>60</v>
      </c>
      <c r="C14" s="108">
        <v>0</v>
      </c>
      <c r="D14" s="108">
        <f t="shared" si="28"/>
        <v>300</v>
      </c>
      <c r="E14" s="108">
        <v>1</v>
      </c>
      <c r="F14" s="123">
        <f t="shared" si="29"/>
        <v>160.30099999999999</v>
      </c>
      <c r="G14" s="249">
        <v>160.30099999999999</v>
      </c>
      <c r="H14" s="108" t="s">
        <v>49</v>
      </c>
      <c r="I14" s="108" t="s">
        <v>50</v>
      </c>
      <c r="J14" s="108" t="s">
        <v>51</v>
      </c>
      <c r="K14" s="95" t="s">
        <v>52</v>
      </c>
      <c r="L14" s="124" t="s">
        <v>53</v>
      </c>
      <c r="M14" s="108" t="s">
        <v>52</v>
      </c>
      <c r="N14" s="124" t="s">
        <v>53</v>
      </c>
      <c r="O14" s="108" t="s">
        <v>52</v>
      </c>
      <c r="P14" s="124" t="s">
        <v>53</v>
      </c>
      <c r="Q14" s="95" t="s">
        <v>52</v>
      </c>
      <c r="R14" s="108"/>
      <c r="S14" s="108"/>
      <c r="T14" s="108"/>
      <c r="U14" s="108"/>
      <c r="V14" s="125" t="s">
        <v>54</v>
      </c>
      <c r="W14" s="126" t="s">
        <v>86</v>
      </c>
      <c r="X14" s="126" t="s">
        <v>87</v>
      </c>
      <c r="Y14" s="108" t="s">
        <v>357</v>
      </c>
      <c r="Z14" s="12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283">
        <f t="shared" si="30"/>
        <v>0</v>
      </c>
      <c r="BA14" s="253"/>
      <c r="BB14" s="283">
        <v>0</v>
      </c>
      <c r="BC14" s="283">
        <v>0</v>
      </c>
      <c r="BD14" s="283">
        <f t="shared" si="31"/>
        <v>0</v>
      </c>
      <c r="BE14" s="253"/>
      <c r="BF14" s="284">
        <f t="shared" si="5"/>
        <v>160.30099999999999</v>
      </c>
      <c r="BG14" s="283">
        <f t="shared" si="32"/>
        <v>0</v>
      </c>
      <c r="BH14" s="283">
        <f t="shared" si="7"/>
        <v>0</v>
      </c>
      <c r="BI14" s="283">
        <f t="shared" si="33"/>
        <v>0</v>
      </c>
      <c r="BJ14" s="283">
        <f t="shared" si="34"/>
        <v>0</v>
      </c>
      <c r="BL14" s="88" t="str">
        <f t="shared" si="19"/>
        <v>A-03-03-01-001Conciliaciones</v>
      </c>
      <c r="BM14" s="88">
        <f t="shared" si="20"/>
        <v>0</v>
      </c>
      <c r="BN14" s="88" t="b">
        <f t="shared" si="21"/>
        <v>1</v>
      </c>
    </row>
    <row r="15" spans="1:66" s="121" customFormat="1" ht="23.25" customHeight="1" x14ac:dyDescent="0.25">
      <c r="A15" s="122">
        <f t="shared" si="27"/>
        <v>100</v>
      </c>
      <c r="B15" s="108">
        <v>60</v>
      </c>
      <c r="C15" s="108">
        <v>0</v>
      </c>
      <c r="D15" s="108">
        <f t="shared" si="28"/>
        <v>300</v>
      </c>
      <c r="E15" s="108">
        <v>2</v>
      </c>
      <c r="F15" s="123">
        <f t="shared" si="29"/>
        <v>160.30199999999999</v>
      </c>
      <c r="G15" s="249">
        <v>160.30199999999999</v>
      </c>
      <c r="H15" s="108" t="s">
        <v>49</v>
      </c>
      <c r="I15" s="108" t="s">
        <v>50</v>
      </c>
      <c r="J15" s="108" t="s">
        <v>51</v>
      </c>
      <c r="K15" s="95" t="s">
        <v>52</v>
      </c>
      <c r="L15" s="124" t="s">
        <v>53</v>
      </c>
      <c r="M15" s="108" t="s">
        <v>52</v>
      </c>
      <c r="N15" s="124" t="s">
        <v>53</v>
      </c>
      <c r="O15" s="108" t="s">
        <v>52</v>
      </c>
      <c r="P15" s="124" t="s">
        <v>53</v>
      </c>
      <c r="Q15" s="95" t="s">
        <v>52</v>
      </c>
      <c r="R15" s="108"/>
      <c r="S15" s="108"/>
      <c r="T15" s="108"/>
      <c r="U15" s="108"/>
      <c r="V15" s="125" t="s">
        <v>54</v>
      </c>
      <c r="W15" s="126" t="s">
        <v>86</v>
      </c>
      <c r="X15" s="126" t="s">
        <v>87</v>
      </c>
      <c r="Y15" s="108" t="s">
        <v>90</v>
      </c>
      <c r="Z15" s="12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283">
        <f t="shared" si="30"/>
        <v>0</v>
      </c>
      <c r="BA15" s="253"/>
      <c r="BB15" s="283">
        <v>0</v>
      </c>
      <c r="BC15" s="283">
        <v>0</v>
      </c>
      <c r="BD15" s="283">
        <f t="shared" si="31"/>
        <v>0</v>
      </c>
      <c r="BE15" s="253"/>
      <c r="BF15" s="284">
        <f t="shared" si="5"/>
        <v>160.30199999999999</v>
      </c>
      <c r="BG15" s="283">
        <f t="shared" si="32"/>
        <v>0</v>
      </c>
      <c r="BH15" s="283">
        <f t="shared" si="7"/>
        <v>0</v>
      </c>
      <c r="BI15" s="283">
        <f t="shared" si="33"/>
        <v>0</v>
      </c>
      <c r="BJ15" s="283">
        <f t="shared" si="34"/>
        <v>0</v>
      </c>
      <c r="BL15" s="88" t="str">
        <f t="shared" si="19"/>
        <v>A-03-03-01-001Contingente Judicial</v>
      </c>
      <c r="BM15" s="88">
        <f t="shared" si="20"/>
        <v>0</v>
      </c>
      <c r="BN15" s="88" t="b">
        <f t="shared" si="21"/>
        <v>1</v>
      </c>
    </row>
    <row r="16" spans="1:66" s="121" customFormat="1" ht="23.25" customHeight="1" x14ac:dyDescent="0.25">
      <c r="A16" s="122">
        <f t="shared" si="0"/>
        <v>100</v>
      </c>
      <c r="B16" s="108">
        <v>60</v>
      </c>
      <c r="C16" s="108">
        <v>0</v>
      </c>
      <c r="D16" s="108">
        <f t="shared" si="1"/>
        <v>200</v>
      </c>
      <c r="E16" s="108">
        <v>1</v>
      </c>
      <c r="F16" s="123">
        <f t="shared" si="2"/>
        <v>160.20099999999999</v>
      </c>
      <c r="G16" s="249">
        <v>160.20099999999999</v>
      </c>
      <c r="H16" s="108" t="s">
        <v>49</v>
      </c>
      <c r="I16" s="108" t="s">
        <v>60</v>
      </c>
      <c r="J16" s="108" t="s">
        <v>61</v>
      </c>
      <c r="K16" s="108" t="s">
        <v>62</v>
      </c>
      <c r="L16" s="124" t="s">
        <v>63</v>
      </c>
      <c r="M16" s="108" t="s">
        <v>64</v>
      </c>
      <c r="N16" s="124" t="s">
        <v>65</v>
      </c>
      <c r="O16" s="108" t="s">
        <v>66</v>
      </c>
      <c r="P16" s="124" t="s">
        <v>67</v>
      </c>
      <c r="Q16" s="95" t="s">
        <v>85</v>
      </c>
      <c r="R16" s="108"/>
      <c r="S16" s="108"/>
      <c r="T16" s="108"/>
      <c r="U16" s="108"/>
      <c r="V16" s="125" t="s">
        <v>54</v>
      </c>
      <c r="W16" s="126" t="s">
        <v>86</v>
      </c>
      <c r="X16" s="126" t="s">
        <v>87</v>
      </c>
      <c r="Y16" s="108" t="s">
        <v>88</v>
      </c>
      <c r="Z16" s="12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283">
        <f t="shared" ref="AZ16:AZ22" si="35">SUM(Z16:AY16)</f>
        <v>0</v>
      </c>
      <c r="BA16" s="253"/>
      <c r="BB16" s="283">
        <v>0</v>
      </c>
      <c r="BC16" s="283">
        <v>0</v>
      </c>
      <c r="BD16" s="283">
        <f t="shared" si="4"/>
        <v>0</v>
      </c>
      <c r="BE16" s="253"/>
      <c r="BF16" s="284">
        <f t="shared" si="5"/>
        <v>160.20099999999999</v>
      </c>
      <c r="BG16" s="283">
        <f t="shared" ref="BG16:BG22" si="36">SUM(AA16:AY16)</f>
        <v>0</v>
      </c>
      <c r="BH16" s="283">
        <f t="shared" si="7"/>
        <v>0</v>
      </c>
      <c r="BI16" s="283">
        <f t="shared" si="8"/>
        <v>0</v>
      </c>
      <c r="BJ16" s="283">
        <f t="shared" si="9"/>
        <v>0</v>
      </c>
      <c r="BL16" s="88" t="str">
        <f t="shared" ref="BL16:BL22" si="37">Q16&amp;Y16</f>
        <v>A-02-02-02-008-004Suscripción Actualización Normativa</v>
      </c>
      <c r="BM16" s="88">
        <f t="shared" ref="BM16:BM22" si="38">AZ16</f>
        <v>0</v>
      </c>
      <c r="BN16" s="88" t="b">
        <f t="shared" ref="BN16:BN22" si="39">G16=F16</f>
        <v>1</v>
      </c>
    </row>
    <row r="17" spans="1:66" s="121" customFormat="1" ht="23.25" customHeight="1" x14ac:dyDescent="0.25">
      <c r="A17" s="122">
        <f t="shared" si="0"/>
        <v>100</v>
      </c>
      <c r="B17" s="108">
        <v>60</v>
      </c>
      <c r="C17" s="108">
        <v>0</v>
      </c>
      <c r="D17" s="108">
        <f t="shared" si="1"/>
        <v>200</v>
      </c>
      <c r="E17" s="108">
        <v>2</v>
      </c>
      <c r="F17" s="123">
        <f t="shared" si="2"/>
        <v>160.202</v>
      </c>
      <c r="G17" s="249">
        <v>160.202</v>
      </c>
      <c r="H17" s="108" t="s">
        <v>49</v>
      </c>
      <c r="I17" s="108" t="s">
        <v>60</v>
      </c>
      <c r="J17" s="108" t="s">
        <v>61</v>
      </c>
      <c r="K17" s="108" t="s">
        <v>62</v>
      </c>
      <c r="L17" s="124" t="s">
        <v>63</v>
      </c>
      <c r="M17" s="108" t="s">
        <v>64</v>
      </c>
      <c r="N17" s="124" t="s">
        <v>65</v>
      </c>
      <c r="O17" s="108" t="s">
        <v>66</v>
      </c>
      <c r="P17" s="124" t="s">
        <v>67</v>
      </c>
      <c r="Q17" s="95" t="s">
        <v>75</v>
      </c>
      <c r="R17" s="108"/>
      <c r="S17" s="108"/>
      <c r="T17" s="108"/>
      <c r="U17" s="108"/>
      <c r="V17" s="125" t="s">
        <v>54</v>
      </c>
      <c r="W17" s="126" t="s">
        <v>86</v>
      </c>
      <c r="X17" s="126" t="s">
        <v>87</v>
      </c>
      <c r="Y17" s="108" t="s">
        <v>89</v>
      </c>
      <c r="Z17" s="127">
        <v>6802770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283">
        <f t="shared" si="35"/>
        <v>6802770</v>
      </c>
      <c r="BA17" s="253"/>
      <c r="BB17" s="283">
        <v>0</v>
      </c>
      <c r="BC17" s="283">
        <v>0</v>
      </c>
      <c r="BD17" s="283">
        <f t="shared" si="4"/>
        <v>6802770</v>
      </c>
      <c r="BE17" s="253"/>
      <c r="BF17" s="284">
        <f t="shared" si="5"/>
        <v>160.202</v>
      </c>
      <c r="BG17" s="283">
        <f t="shared" si="36"/>
        <v>0</v>
      </c>
      <c r="BH17" s="283">
        <f t="shared" si="7"/>
        <v>6802770</v>
      </c>
      <c r="BI17" s="283">
        <f t="shared" si="8"/>
        <v>0</v>
      </c>
      <c r="BJ17" s="283">
        <f t="shared" si="9"/>
        <v>0</v>
      </c>
      <c r="BL17" s="88" t="str">
        <f t="shared" si="37"/>
        <v>A-02-02-02-008-009Publicación de Actos Administrativos</v>
      </c>
      <c r="BM17" s="88">
        <f t="shared" si="38"/>
        <v>6802770</v>
      </c>
      <c r="BN17" s="88" t="b">
        <f t="shared" si="39"/>
        <v>1</v>
      </c>
    </row>
    <row r="18" spans="1:66" s="121" customFormat="1" ht="23.25" customHeight="1" x14ac:dyDescent="0.25">
      <c r="A18" s="122">
        <f t="shared" si="0"/>
        <v>200</v>
      </c>
      <c r="B18" s="108">
        <v>10</v>
      </c>
      <c r="C18" s="108">
        <v>0</v>
      </c>
      <c r="D18" s="108">
        <f t="shared" si="1"/>
        <v>200</v>
      </c>
      <c r="E18" s="108">
        <v>1</v>
      </c>
      <c r="F18" s="123">
        <f t="shared" si="2"/>
        <v>210.20099999999999</v>
      </c>
      <c r="G18" s="249">
        <v>210.20099999999999</v>
      </c>
      <c r="H18" s="108" t="s">
        <v>49</v>
      </c>
      <c r="I18" s="108" t="s">
        <v>60</v>
      </c>
      <c r="J18" s="108" t="s">
        <v>61</v>
      </c>
      <c r="K18" s="95" t="s">
        <v>62</v>
      </c>
      <c r="L18" s="124" t="s">
        <v>63</v>
      </c>
      <c r="M18" s="108" t="s">
        <v>64</v>
      </c>
      <c r="N18" s="124" t="s">
        <v>65</v>
      </c>
      <c r="O18" s="108" t="s">
        <v>66</v>
      </c>
      <c r="P18" s="124" t="s">
        <v>576</v>
      </c>
      <c r="Q18" s="95" t="s">
        <v>68</v>
      </c>
      <c r="R18" s="108"/>
      <c r="S18" s="108"/>
      <c r="T18" s="108" t="s">
        <v>126</v>
      </c>
      <c r="U18" s="108" t="s">
        <v>126</v>
      </c>
      <c r="V18" s="125" t="s">
        <v>91</v>
      </c>
      <c r="W18" s="126" t="s">
        <v>92</v>
      </c>
      <c r="X18" s="126" t="s">
        <v>93</v>
      </c>
      <c r="Y18" s="108" t="s">
        <v>578</v>
      </c>
      <c r="Z18" s="127">
        <v>42071792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283">
        <f t="shared" si="35"/>
        <v>42071792</v>
      </c>
      <c r="BA18" s="253"/>
      <c r="BB18" s="283">
        <v>0</v>
      </c>
      <c r="BC18" s="283">
        <v>0</v>
      </c>
      <c r="BD18" s="283">
        <f t="shared" si="4"/>
        <v>42071792</v>
      </c>
      <c r="BE18" s="253"/>
      <c r="BF18" s="284">
        <f t="shared" si="5"/>
        <v>210.20099999999999</v>
      </c>
      <c r="BG18" s="283">
        <f t="shared" si="36"/>
        <v>0</v>
      </c>
      <c r="BH18" s="283">
        <f t="shared" si="7"/>
        <v>42071792</v>
      </c>
      <c r="BI18" s="283">
        <f t="shared" si="8"/>
        <v>0</v>
      </c>
      <c r="BJ18" s="283">
        <f t="shared" si="9"/>
        <v>0</v>
      </c>
      <c r="BL18" s="88" t="str">
        <f t="shared" si="37"/>
        <v>A-02-02-02-008-003Equipo Humano Dirección Programática de Reintegración</v>
      </c>
      <c r="BM18" s="88">
        <f t="shared" si="38"/>
        <v>42071792</v>
      </c>
      <c r="BN18" s="88" t="b">
        <f t="shared" si="39"/>
        <v>1</v>
      </c>
    </row>
    <row r="19" spans="1:66" s="121" customFormat="1" ht="23.25" customHeight="1" x14ac:dyDescent="0.25">
      <c r="A19" s="122">
        <f t="shared" si="0"/>
        <v>200</v>
      </c>
      <c r="B19" s="108">
        <v>10</v>
      </c>
      <c r="C19" s="108">
        <v>0</v>
      </c>
      <c r="D19" s="108">
        <f t="shared" si="1"/>
        <v>300</v>
      </c>
      <c r="E19" s="108">
        <v>1</v>
      </c>
      <c r="F19" s="123">
        <f t="shared" si="2"/>
        <v>210.30099999999999</v>
      </c>
      <c r="G19" s="249">
        <v>210.30099999999999</v>
      </c>
      <c r="H19" s="108" t="s">
        <v>49</v>
      </c>
      <c r="I19" s="108" t="s">
        <v>50</v>
      </c>
      <c r="J19" s="108" t="s">
        <v>51</v>
      </c>
      <c r="K19" s="108" t="s">
        <v>52</v>
      </c>
      <c r="L19" s="124" t="s">
        <v>53</v>
      </c>
      <c r="M19" s="108" t="s">
        <v>52</v>
      </c>
      <c r="N19" s="124" t="s">
        <v>53</v>
      </c>
      <c r="O19" s="108" t="s">
        <v>52</v>
      </c>
      <c r="P19" s="124" t="s">
        <v>53</v>
      </c>
      <c r="Q19" s="95" t="s">
        <v>52</v>
      </c>
      <c r="R19" s="108"/>
      <c r="S19" s="108"/>
      <c r="T19" s="108"/>
      <c r="U19" s="108"/>
      <c r="V19" s="125" t="s">
        <v>91</v>
      </c>
      <c r="W19" s="126" t="s">
        <v>92</v>
      </c>
      <c r="X19" s="126" t="s">
        <v>93</v>
      </c>
      <c r="Y19" s="108" t="s">
        <v>94</v>
      </c>
      <c r="Z19" s="12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283">
        <f t="shared" si="35"/>
        <v>0</v>
      </c>
      <c r="BA19" s="253"/>
      <c r="BB19" s="283">
        <v>0</v>
      </c>
      <c r="BC19" s="283">
        <v>0</v>
      </c>
      <c r="BD19" s="283">
        <f t="shared" si="4"/>
        <v>0</v>
      </c>
      <c r="BE19" s="253"/>
      <c r="BF19" s="284">
        <f t="shared" si="5"/>
        <v>210.30099999999999</v>
      </c>
      <c r="BG19" s="283">
        <f t="shared" si="36"/>
        <v>0</v>
      </c>
      <c r="BH19" s="283">
        <f t="shared" si="7"/>
        <v>0</v>
      </c>
      <c r="BI19" s="283">
        <f t="shared" si="8"/>
        <v>0</v>
      </c>
      <c r="BJ19" s="283">
        <f t="shared" si="9"/>
        <v>0</v>
      </c>
      <c r="BL19" s="88" t="str">
        <f t="shared" si="37"/>
        <v>A-03-03-01-001Acceso a los Beneficios de Inserción Económica</v>
      </c>
      <c r="BM19" s="88">
        <f t="shared" si="38"/>
        <v>0</v>
      </c>
      <c r="BN19" s="88" t="b">
        <f t="shared" si="39"/>
        <v>1</v>
      </c>
    </row>
    <row r="20" spans="1:66" s="121" customFormat="1" ht="23.25" customHeight="1" x14ac:dyDescent="0.25">
      <c r="A20" s="122">
        <f t="shared" si="0"/>
        <v>200</v>
      </c>
      <c r="B20" s="108">
        <v>10</v>
      </c>
      <c r="C20" s="108">
        <v>0</v>
      </c>
      <c r="D20" s="108">
        <f t="shared" si="1"/>
        <v>300</v>
      </c>
      <c r="E20" s="108">
        <v>2</v>
      </c>
      <c r="F20" s="123">
        <f t="shared" si="2"/>
        <v>210.30199999999999</v>
      </c>
      <c r="G20" s="249">
        <v>210.30199999999999</v>
      </c>
      <c r="H20" s="108" t="s">
        <v>49</v>
      </c>
      <c r="I20" s="108" t="s">
        <v>50</v>
      </c>
      <c r="J20" s="108" t="s">
        <v>51</v>
      </c>
      <c r="K20" s="95" t="s">
        <v>52</v>
      </c>
      <c r="L20" s="124" t="s">
        <v>53</v>
      </c>
      <c r="M20" s="108" t="s">
        <v>52</v>
      </c>
      <c r="N20" s="124" t="s">
        <v>53</v>
      </c>
      <c r="O20" s="108" t="s">
        <v>52</v>
      </c>
      <c r="P20" s="124" t="s">
        <v>53</v>
      </c>
      <c r="Q20" s="95" t="s">
        <v>52</v>
      </c>
      <c r="R20" s="108"/>
      <c r="S20" s="108"/>
      <c r="T20" s="108"/>
      <c r="U20" s="108"/>
      <c r="V20" s="125" t="s">
        <v>91</v>
      </c>
      <c r="W20" s="126" t="s">
        <v>92</v>
      </c>
      <c r="X20" s="126" t="s">
        <v>93</v>
      </c>
      <c r="Y20" s="108" t="s">
        <v>101</v>
      </c>
      <c r="Z20" s="12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283">
        <f t="shared" si="35"/>
        <v>0</v>
      </c>
      <c r="BA20" s="253"/>
      <c r="BB20" s="283">
        <v>0</v>
      </c>
      <c r="BC20" s="283">
        <v>0</v>
      </c>
      <c r="BD20" s="283">
        <f t="shared" si="4"/>
        <v>0</v>
      </c>
      <c r="BE20" s="253"/>
      <c r="BF20" s="284">
        <f t="shared" si="5"/>
        <v>210.30199999999999</v>
      </c>
      <c r="BG20" s="283">
        <f t="shared" si="36"/>
        <v>0</v>
      </c>
      <c r="BH20" s="283">
        <f t="shared" si="7"/>
        <v>0</v>
      </c>
      <c r="BI20" s="283">
        <f t="shared" si="8"/>
        <v>0</v>
      </c>
      <c r="BJ20" s="283">
        <f t="shared" si="9"/>
        <v>0</v>
      </c>
      <c r="BL20" s="88" t="str">
        <f t="shared" si="37"/>
        <v>A-03-03-01-001Desarrollo de acciones para el fortalecimiento de los entornos seguros, autocuidado y mitigación de los riesgos a la población objeto</v>
      </c>
      <c r="BM20" s="88">
        <f t="shared" si="38"/>
        <v>0</v>
      </c>
      <c r="BN20" s="88" t="b">
        <f t="shared" si="39"/>
        <v>1</v>
      </c>
    </row>
    <row r="21" spans="1:66" s="121" customFormat="1" ht="23.25" customHeight="1" x14ac:dyDescent="0.25">
      <c r="A21" s="122">
        <f t="shared" si="0"/>
        <v>200</v>
      </c>
      <c r="B21" s="108">
        <v>10</v>
      </c>
      <c r="C21" s="108">
        <v>0</v>
      </c>
      <c r="D21" s="108">
        <f t="shared" si="1"/>
        <v>300</v>
      </c>
      <c r="E21" s="108">
        <v>3</v>
      </c>
      <c r="F21" s="123">
        <f t="shared" si="2"/>
        <v>210.303</v>
      </c>
      <c r="G21" s="249">
        <v>210.303</v>
      </c>
      <c r="H21" s="108" t="s">
        <v>49</v>
      </c>
      <c r="I21" s="108" t="s">
        <v>50</v>
      </c>
      <c r="J21" s="108" t="s">
        <v>51</v>
      </c>
      <c r="K21" s="95" t="s">
        <v>52</v>
      </c>
      <c r="L21" s="124" t="s">
        <v>53</v>
      </c>
      <c r="M21" s="108" t="s">
        <v>52</v>
      </c>
      <c r="N21" s="124" t="s">
        <v>53</v>
      </c>
      <c r="O21" s="108" t="s">
        <v>52</v>
      </c>
      <c r="P21" s="124" t="s">
        <v>53</v>
      </c>
      <c r="Q21" s="108" t="s">
        <v>52</v>
      </c>
      <c r="R21" s="108"/>
      <c r="S21" s="108"/>
      <c r="T21" s="108"/>
      <c r="U21" s="108"/>
      <c r="V21" s="125" t="s">
        <v>91</v>
      </c>
      <c r="W21" s="126" t="s">
        <v>92</v>
      </c>
      <c r="X21" s="126" t="s">
        <v>93</v>
      </c>
      <c r="Y21" s="108" t="s">
        <v>105</v>
      </c>
      <c r="Z21" s="12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283">
        <f t="shared" si="35"/>
        <v>0</v>
      </c>
      <c r="BA21" s="253"/>
      <c r="BB21" s="283">
        <v>0</v>
      </c>
      <c r="BC21" s="283">
        <v>0</v>
      </c>
      <c r="BD21" s="283">
        <f t="shared" si="4"/>
        <v>0</v>
      </c>
      <c r="BE21" s="253"/>
      <c r="BF21" s="284">
        <f t="shared" si="5"/>
        <v>210.303</v>
      </c>
      <c r="BG21" s="283">
        <f t="shared" si="36"/>
        <v>0</v>
      </c>
      <c r="BH21" s="283">
        <f t="shared" si="7"/>
        <v>0</v>
      </c>
      <c r="BI21" s="283">
        <f t="shared" si="8"/>
        <v>0</v>
      </c>
      <c r="BJ21" s="283">
        <f t="shared" si="9"/>
        <v>0</v>
      </c>
      <c r="BL21" s="88" t="str">
        <f t="shared" si="37"/>
        <v>A-03-03-01-001Desembolso mensual por asistencia a los beneficios de acompañamiento del proceso de Reintegración</v>
      </c>
      <c r="BM21" s="88">
        <f t="shared" si="38"/>
        <v>0</v>
      </c>
      <c r="BN21" s="88" t="b">
        <f t="shared" si="39"/>
        <v>1</v>
      </c>
    </row>
    <row r="22" spans="1:66" s="121" customFormat="1" ht="23.25" customHeight="1" x14ac:dyDescent="0.25">
      <c r="A22" s="122">
        <f t="shared" si="0"/>
        <v>200</v>
      </c>
      <c r="B22" s="108">
        <v>10</v>
      </c>
      <c r="C22" s="108">
        <v>0</v>
      </c>
      <c r="D22" s="108">
        <f t="shared" si="1"/>
        <v>300</v>
      </c>
      <c r="E22" s="108">
        <v>4</v>
      </c>
      <c r="F22" s="123">
        <f t="shared" si="2"/>
        <v>210.304</v>
      </c>
      <c r="G22" s="249">
        <v>210.304</v>
      </c>
      <c r="H22" s="108" t="s">
        <v>49</v>
      </c>
      <c r="I22" s="108" t="s">
        <v>50</v>
      </c>
      <c r="J22" s="108" t="s">
        <v>51</v>
      </c>
      <c r="K22" s="95" t="s">
        <v>52</v>
      </c>
      <c r="L22" s="124" t="s">
        <v>53</v>
      </c>
      <c r="M22" s="108" t="s">
        <v>52</v>
      </c>
      <c r="N22" s="124" t="s">
        <v>53</v>
      </c>
      <c r="O22" s="108" t="s">
        <v>52</v>
      </c>
      <c r="P22" s="124" t="s">
        <v>53</v>
      </c>
      <c r="Q22" s="95" t="s">
        <v>52</v>
      </c>
      <c r="R22" s="108"/>
      <c r="S22" s="108"/>
      <c r="T22" s="108"/>
      <c r="U22" s="108"/>
      <c r="V22" s="125" t="s">
        <v>91</v>
      </c>
      <c r="W22" s="126" t="s">
        <v>92</v>
      </c>
      <c r="X22" s="126" t="s">
        <v>93</v>
      </c>
      <c r="Y22" s="108" t="s">
        <v>107</v>
      </c>
      <c r="Z22" s="12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283">
        <f t="shared" si="35"/>
        <v>0</v>
      </c>
      <c r="BA22" s="253"/>
      <c r="BB22" s="283">
        <v>0</v>
      </c>
      <c r="BC22" s="283">
        <v>0</v>
      </c>
      <c r="BD22" s="283">
        <f t="shared" si="4"/>
        <v>0</v>
      </c>
      <c r="BE22" s="253"/>
      <c r="BF22" s="284">
        <f t="shared" si="5"/>
        <v>210.304</v>
      </c>
      <c r="BG22" s="283">
        <f t="shared" si="36"/>
        <v>0</v>
      </c>
      <c r="BH22" s="283">
        <f t="shared" si="7"/>
        <v>0</v>
      </c>
      <c r="BI22" s="283">
        <f t="shared" si="8"/>
        <v>0</v>
      </c>
      <c r="BJ22" s="283">
        <f t="shared" si="9"/>
        <v>0</v>
      </c>
      <c r="BL22" s="88" t="str">
        <f t="shared" si="37"/>
        <v>A-03-03-01-001Desembolso para traslado de PPR con riesgo extraordinario. El valor de cada desembolso es 2,5 SMLV</v>
      </c>
      <c r="BM22" s="88">
        <f t="shared" si="38"/>
        <v>0</v>
      </c>
      <c r="BN22" s="88" t="b">
        <f t="shared" si="39"/>
        <v>1</v>
      </c>
    </row>
    <row r="23" spans="1:66" s="121" customFormat="1" ht="23.25" customHeight="1" x14ac:dyDescent="0.25">
      <c r="A23" s="122">
        <f t="shared" ref="A23:A54" si="40">IF(V23="a. DIRECCIÓN GENERAL",100,IF(V23="c. SECRETARIA GENERAL",300,IF(V23="b. DIR. PROGRAMATICA DE REINTEGRACION",200)))</f>
        <v>200</v>
      </c>
      <c r="B23" s="108">
        <v>10</v>
      </c>
      <c r="C23" s="108">
        <v>0</v>
      </c>
      <c r="D23" s="108">
        <f t="shared" ref="D23:D54" si="41">IF(I23="P",100,IF(OR(I23="G",I23="GA"),200,IF(OR(I23="T",I23="TP",I23="TF"),300,IF(I23="I",400,IF(I23="B",500)))))</f>
        <v>300</v>
      </c>
      <c r="E23" s="108">
        <v>5</v>
      </c>
      <c r="F23" s="123">
        <f t="shared" ref="F23:F54" si="42">A23+B23+C23+((D23+E23)/1000)</f>
        <v>210.30500000000001</v>
      </c>
      <c r="G23" s="249">
        <v>210.30500000000001</v>
      </c>
      <c r="H23" s="108" t="s">
        <v>49</v>
      </c>
      <c r="I23" s="108" t="s">
        <v>50</v>
      </c>
      <c r="J23" s="108" t="s">
        <v>51</v>
      </c>
      <c r="K23" s="108" t="s">
        <v>52</v>
      </c>
      <c r="L23" s="124" t="s">
        <v>53</v>
      </c>
      <c r="M23" s="108" t="s">
        <v>52</v>
      </c>
      <c r="N23" s="124" t="s">
        <v>53</v>
      </c>
      <c r="O23" s="108" t="s">
        <v>52</v>
      </c>
      <c r="P23" s="124" t="s">
        <v>53</v>
      </c>
      <c r="Q23" s="95" t="s">
        <v>52</v>
      </c>
      <c r="R23" s="108"/>
      <c r="S23" s="108"/>
      <c r="T23" s="108"/>
      <c r="U23" s="108"/>
      <c r="V23" s="125" t="s">
        <v>91</v>
      </c>
      <c r="W23" s="126" t="s">
        <v>92</v>
      </c>
      <c r="X23" s="126" t="s">
        <v>93</v>
      </c>
      <c r="Y23" s="108" t="s">
        <v>111</v>
      </c>
      <c r="Z23" s="12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283">
        <f t="shared" ref="AZ23:AZ54" si="43">SUM(Z23:AY23)</f>
        <v>0</v>
      </c>
      <c r="BA23" s="253"/>
      <c r="BB23" s="283">
        <v>0</v>
      </c>
      <c r="BC23" s="283">
        <v>0</v>
      </c>
      <c r="BD23" s="283">
        <f t="shared" ref="BD23:BD54" si="44">AZ23+BC23</f>
        <v>0</v>
      </c>
      <c r="BE23" s="253"/>
      <c r="BF23" s="284">
        <f t="shared" si="5"/>
        <v>210.30500000000001</v>
      </c>
      <c r="BG23" s="283">
        <f t="shared" ref="BG23:BG54" si="45">SUM(AA23:AY23)</f>
        <v>0</v>
      </c>
      <c r="BH23" s="283">
        <f t="shared" si="7"/>
        <v>0</v>
      </c>
      <c r="BI23" s="283">
        <f t="shared" ref="BI23:BI53" si="46">BG23+BB23</f>
        <v>0</v>
      </c>
      <c r="BJ23" s="283">
        <f t="shared" ref="BJ23:BJ54" si="47">AZ23+BG23-BH23</f>
        <v>0</v>
      </c>
      <c r="BL23" s="88" t="str">
        <f t="shared" si="19"/>
        <v>A-03-03-01-001Honorarios DPR</v>
      </c>
      <c r="BM23" s="88">
        <f t="shared" si="20"/>
        <v>0</v>
      </c>
      <c r="BN23" s="88" t="b">
        <f t="shared" si="21"/>
        <v>1</v>
      </c>
    </row>
    <row r="24" spans="1:66" s="121" customFormat="1" ht="23.25" customHeight="1" x14ac:dyDescent="0.25">
      <c r="A24" s="122">
        <f t="shared" si="40"/>
        <v>200</v>
      </c>
      <c r="B24" s="108">
        <v>10</v>
      </c>
      <c r="C24" s="108">
        <v>0</v>
      </c>
      <c r="D24" s="108">
        <f t="shared" si="41"/>
        <v>300</v>
      </c>
      <c r="E24" s="108">
        <v>6</v>
      </c>
      <c r="F24" s="123">
        <f t="shared" si="42"/>
        <v>210.30600000000001</v>
      </c>
      <c r="G24" s="249">
        <v>210.30600000000001</v>
      </c>
      <c r="H24" s="108" t="s">
        <v>49</v>
      </c>
      <c r="I24" s="108" t="s">
        <v>50</v>
      </c>
      <c r="J24" s="108" t="s">
        <v>51</v>
      </c>
      <c r="K24" s="108" t="s">
        <v>52</v>
      </c>
      <c r="L24" s="124" t="s">
        <v>53</v>
      </c>
      <c r="M24" s="108" t="s">
        <v>52</v>
      </c>
      <c r="N24" s="124" t="s">
        <v>53</v>
      </c>
      <c r="O24" s="108" t="s">
        <v>52</v>
      </c>
      <c r="P24" s="124" t="s">
        <v>53</v>
      </c>
      <c r="Q24" s="95" t="s">
        <v>52</v>
      </c>
      <c r="R24" s="108"/>
      <c r="S24" s="108"/>
      <c r="T24" s="108"/>
      <c r="U24" s="108"/>
      <c r="V24" s="125" t="s">
        <v>91</v>
      </c>
      <c r="W24" s="126" t="s">
        <v>92</v>
      </c>
      <c r="X24" s="126" t="s">
        <v>93</v>
      </c>
      <c r="Y24" s="108" t="s">
        <v>102</v>
      </c>
      <c r="Z24" s="12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283">
        <f t="shared" si="43"/>
        <v>0</v>
      </c>
      <c r="BA24" s="253"/>
      <c r="BB24" s="283">
        <v>0</v>
      </c>
      <c r="BC24" s="283">
        <v>0</v>
      </c>
      <c r="BD24" s="283">
        <f t="shared" si="44"/>
        <v>0</v>
      </c>
      <c r="BE24" s="253"/>
      <c r="BF24" s="284">
        <f t="shared" si="5"/>
        <v>210.30600000000001</v>
      </c>
      <c r="BG24" s="283">
        <f t="shared" si="45"/>
        <v>0</v>
      </c>
      <c r="BH24" s="283">
        <f t="shared" si="7"/>
        <v>0</v>
      </c>
      <c r="BI24" s="283">
        <f t="shared" si="46"/>
        <v>0</v>
      </c>
      <c r="BJ24" s="283">
        <f t="shared" si="47"/>
        <v>0</v>
      </c>
      <c r="BL24" s="88" t="str">
        <f t="shared" si="19"/>
        <v>A-03-03-01-001Desarrollo de Modelos Educativos Flexibles</v>
      </c>
      <c r="BM24" s="88">
        <f t="shared" si="20"/>
        <v>0</v>
      </c>
      <c r="BN24" s="88" t="b">
        <f t="shared" si="21"/>
        <v>1</v>
      </c>
    </row>
    <row r="25" spans="1:66" s="121" customFormat="1" ht="23.25" customHeight="1" x14ac:dyDescent="0.25">
      <c r="A25" s="122">
        <f t="shared" si="40"/>
        <v>200</v>
      </c>
      <c r="B25" s="108">
        <v>10</v>
      </c>
      <c r="C25" s="108">
        <v>0</v>
      </c>
      <c r="D25" s="108">
        <f t="shared" si="41"/>
        <v>300</v>
      </c>
      <c r="E25" s="108">
        <v>7</v>
      </c>
      <c r="F25" s="123">
        <f t="shared" si="42"/>
        <v>210.30699999999999</v>
      </c>
      <c r="G25" s="249">
        <v>210.30699999999999</v>
      </c>
      <c r="H25" s="108" t="s">
        <v>49</v>
      </c>
      <c r="I25" s="108" t="s">
        <v>50</v>
      </c>
      <c r="J25" s="108" t="s">
        <v>51</v>
      </c>
      <c r="K25" s="95" t="s">
        <v>52</v>
      </c>
      <c r="L25" s="124" t="s">
        <v>53</v>
      </c>
      <c r="M25" s="108" t="s">
        <v>52</v>
      </c>
      <c r="N25" s="124" t="s">
        <v>53</v>
      </c>
      <c r="O25" s="108" t="s">
        <v>52</v>
      </c>
      <c r="P25" s="124" t="s">
        <v>53</v>
      </c>
      <c r="Q25" s="95" t="s">
        <v>52</v>
      </c>
      <c r="R25" s="108"/>
      <c r="S25" s="108"/>
      <c r="T25" s="108"/>
      <c r="U25" s="108"/>
      <c r="V25" s="125" t="s">
        <v>91</v>
      </c>
      <c r="W25" s="126" t="s">
        <v>92</v>
      </c>
      <c r="X25" s="126" t="s">
        <v>93</v>
      </c>
      <c r="Y25" s="108" t="s">
        <v>110</v>
      </c>
      <c r="Z25" s="127">
        <v>500000000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283">
        <f t="shared" si="43"/>
        <v>500000000</v>
      </c>
      <c r="BA25" s="253"/>
      <c r="BB25" s="283">
        <v>0</v>
      </c>
      <c r="BC25" s="283">
        <v>0</v>
      </c>
      <c r="BD25" s="283">
        <f t="shared" si="44"/>
        <v>500000000</v>
      </c>
      <c r="BE25" s="253"/>
      <c r="BF25" s="284">
        <f t="shared" si="5"/>
        <v>210.30699999999999</v>
      </c>
      <c r="BG25" s="283">
        <f t="shared" si="45"/>
        <v>0</v>
      </c>
      <c r="BH25" s="283">
        <f t="shared" si="7"/>
        <v>500000000</v>
      </c>
      <c r="BI25" s="283">
        <f t="shared" si="46"/>
        <v>0</v>
      </c>
      <c r="BJ25" s="283">
        <f t="shared" si="47"/>
        <v>0</v>
      </c>
      <c r="BL25" s="88" t="str">
        <f t="shared" si="19"/>
        <v>A-03-03-01-001Gestiones para el Aseguramiento de la población objeto acreditada por las autoridades competentes</v>
      </c>
      <c r="BM25" s="88">
        <f t="shared" si="20"/>
        <v>500000000</v>
      </c>
      <c r="BN25" s="88" t="b">
        <f t="shared" si="21"/>
        <v>1</v>
      </c>
    </row>
    <row r="26" spans="1:66" s="121" customFormat="1" ht="23.25" customHeight="1" x14ac:dyDescent="0.25">
      <c r="A26" s="122">
        <f t="shared" si="40"/>
        <v>200</v>
      </c>
      <c r="B26" s="108">
        <v>10</v>
      </c>
      <c r="C26" s="108">
        <v>0</v>
      </c>
      <c r="D26" s="108">
        <f t="shared" si="41"/>
        <v>300</v>
      </c>
      <c r="E26" s="108">
        <v>8</v>
      </c>
      <c r="F26" s="123">
        <f t="shared" si="42"/>
        <v>210.30799999999999</v>
      </c>
      <c r="G26" s="249">
        <v>210.30799999999999</v>
      </c>
      <c r="H26" s="108" t="s">
        <v>49</v>
      </c>
      <c r="I26" s="108" t="s">
        <v>50</v>
      </c>
      <c r="J26" s="108" t="s">
        <v>51</v>
      </c>
      <c r="K26" s="108" t="s">
        <v>52</v>
      </c>
      <c r="L26" s="124" t="s">
        <v>53</v>
      </c>
      <c r="M26" s="108" t="s">
        <v>52</v>
      </c>
      <c r="N26" s="124" t="s">
        <v>53</v>
      </c>
      <c r="O26" s="108" t="s">
        <v>52</v>
      </c>
      <c r="P26" s="124" t="s">
        <v>53</v>
      </c>
      <c r="Q26" s="95" t="s">
        <v>52</v>
      </c>
      <c r="R26" s="108"/>
      <c r="S26" s="108"/>
      <c r="T26" s="108"/>
      <c r="U26" s="108"/>
      <c r="V26" s="125" t="s">
        <v>91</v>
      </c>
      <c r="W26" s="126" t="s">
        <v>92</v>
      </c>
      <c r="X26" s="126" t="s">
        <v>93</v>
      </c>
      <c r="Y26" s="108" t="s">
        <v>113</v>
      </c>
      <c r="Z26" s="12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283">
        <f t="shared" si="43"/>
        <v>0</v>
      </c>
      <c r="BA26" s="253"/>
      <c r="BB26" s="283">
        <v>0</v>
      </c>
      <c r="BC26" s="283">
        <v>0</v>
      </c>
      <c r="BD26" s="283">
        <f t="shared" si="44"/>
        <v>0</v>
      </c>
      <c r="BE26" s="253"/>
      <c r="BF26" s="284">
        <f t="shared" si="5"/>
        <v>210.30799999999999</v>
      </c>
      <c r="BG26" s="283">
        <f t="shared" si="45"/>
        <v>0</v>
      </c>
      <c r="BH26" s="283">
        <f t="shared" si="7"/>
        <v>0</v>
      </c>
      <c r="BI26" s="283">
        <f t="shared" si="46"/>
        <v>0</v>
      </c>
      <c r="BJ26" s="283">
        <f t="shared" si="47"/>
        <v>0</v>
      </c>
      <c r="BL26" s="88" t="str">
        <f t="shared" si="19"/>
        <v>A-03-03-01-001Procesos de formación para el fortalecimiento de capacidades psicosociales de la población objeto y  los colaboradores de la ARN</v>
      </c>
      <c r="BM26" s="88">
        <f t="shared" si="20"/>
        <v>0</v>
      </c>
      <c r="BN26" s="88" t="b">
        <f t="shared" si="21"/>
        <v>1</v>
      </c>
    </row>
    <row r="27" spans="1:66" s="121" customFormat="1" ht="23.25" customHeight="1" x14ac:dyDescent="0.25">
      <c r="A27" s="122">
        <f t="shared" si="40"/>
        <v>200</v>
      </c>
      <c r="B27" s="108">
        <v>10</v>
      </c>
      <c r="C27" s="108">
        <v>0</v>
      </c>
      <c r="D27" s="108">
        <f t="shared" si="41"/>
        <v>300</v>
      </c>
      <c r="E27" s="108">
        <v>9</v>
      </c>
      <c r="F27" s="123">
        <f t="shared" si="42"/>
        <v>210.309</v>
      </c>
      <c r="G27" s="249">
        <v>210.309</v>
      </c>
      <c r="H27" s="108" t="s">
        <v>49</v>
      </c>
      <c r="I27" s="108" t="s">
        <v>50</v>
      </c>
      <c r="J27" s="108" t="s">
        <v>51</v>
      </c>
      <c r="K27" s="95" t="s">
        <v>52</v>
      </c>
      <c r="L27" s="124" t="s">
        <v>53</v>
      </c>
      <c r="M27" s="108" t="s">
        <v>52</v>
      </c>
      <c r="N27" s="124" t="s">
        <v>53</v>
      </c>
      <c r="O27" s="108" t="s">
        <v>52</v>
      </c>
      <c r="P27" s="124" t="s">
        <v>53</v>
      </c>
      <c r="Q27" s="95" t="s">
        <v>52</v>
      </c>
      <c r="R27" s="108"/>
      <c r="S27" s="108"/>
      <c r="T27" s="108"/>
      <c r="U27" s="108"/>
      <c r="V27" s="125" t="s">
        <v>91</v>
      </c>
      <c r="W27" s="126" t="s">
        <v>92</v>
      </c>
      <c r="X27" s="126" t="s">
        <v>93</v>
      </c>
      <c r="Y27" s="108" t="s">
        <v>115</v>
      </c>
      <c r="Z27" s="12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283">
        <f t="shared" si="43"/>
        <v>0</v>
      </c>
      <c r="BA27" s="253"/>
      <c r="BB27" s="283">
        <v>0</v>
      </c>
      <c r="BC27" s="283">
        <v>0</v>
      </c>
      <c r="BD27" s="283">
        <f t="shared" si="44"/>
        <v>0</v>
      </c>
      <c r="BE27" s="253"/>
      <c r="BF27" s="284">
        <f t="shared" si="5"/>
        <v>210.309</v>
      </c>
      <c r="BG27" s="283">
        <f t="shared" si="45"/>
        <v>0</v>
      </c>
      <c r="BH27" s="283">
        <f t="shared" si="7"/>
        <v>0</v>
      </c>
      <c r="BI27" s="283">
        <f t="shared" si="46"/>
        <v>0</v>
      </c>
      <c r="BJ27" s="283">
        <f t="shared" si="47"/>
        <v>0</v>
      </c>
      <c r="BL27" s="88" t="str">
        <f t="shared" si="19"/>
        <v>A-03-03-01-001Procesos territoriales orientados al fortalecimiento de entornos protectores y libres de violencia</v>
      </c>
      <c r="BM27" s="88">
        <f t="shared" si="20"/>
        <v>0</v>
      </c>
      <c r="BN27" s="88" t="b">
        <f t="shared" si="21"/>
        <v>1</v>
      </c>
    </row>
    <row r="28" spans="1:66" s="121" customFormat="1" ht="23.25" customHeight="1" x14ac:dyDescent="0.25">
      <c r="A28" s="122">
        <f t="shared" si="40"/>
        <v>200</v>
      </c>
      <c r="B28" s="108">
        <v>10</v>
      </c>
      <c r="C28" s="108">
        <v>0</v>
      </c>
      <c r="D28" s="108">
        <f t="shared" si="41"/>
        <v>300</v>
      </c>
      <c r="E28" s="108">
        <v>11</v>
      </c>
      <c r="F28" s="123">
        <f t="shared" si="42"/>
        <v>210.31100000000001</v>
      </c>
      <c r="G28" s="249">
        <v>210.31100000000001</v>
      </c>
      <c r="H28" s="108" t="s">
        <v>49</v>
      </c>
      <c r="I28" s="108" t="s">
        <v>50</v>
      </c>
      <c r="J28" s="108" t="s">
        <v>51</v>
      </c>
      <c r="K28" s="95" t="s">
        <v>52</v>
      </c>
      <c r="L28" s="124" t="s">
        <v>53</v>
      </c>
      <c r="M28" s="108" t="s">
        <v>52</v>
      </c>
      <c r="N28" s="124" t="s">
        <v>53</v>
      </c>
      <c r="O28" s="108" t="s">
        <v>52</v>
      </c>
      <c r="P28" s="124" t="s">
        <v>53</v>
      </c>
      <c r="Q28" s="108" t="s">
        <v>52</v>
      </c>
      <c r="R28" s="108"/>
      <c r="S28" s="108"/>
      <c r="T28" s="108"/>
      <c r="U28" s="108"/>
      <c r="V28" s="125" t="s">
        <v>91</v>
      </c>
      <c r="W28" s="126" t="s">
        <v>92</v>
      </c>
      <c r="X28" s="126" t="s">
        <v>93</v>
      </c>
      <c r="Y28" s="108" t="s">
        <v>112</v>
      </c>
      <c r="Z28" s="12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283">
        <f t="shared" si="43"/>
        <v>0</v>
      </c>
      <c r="BA28" s="253"/>
      <c r="BB28" s="283">
        <v>0</v>
      </c>
      <c r="BC28" s="283">
        <v>0</v>
      </c>
      <c r="BD28" s="283">
        <f t="shared" si="44"/>
        <v>0</v>
      </c>
      <c r="BE28" s="253"/>
      <c r="BF28" s="284">
        <f t="shared" si="5"/>
        <v>210.31100000000001</v>
      </c>
      <c r="BG28" s="283">
        <f t="shared" si="45"/>
        <v>0</v>
      </c>
      <c r="BH28" s="283">
        <f t="shared" si="7"/>
        <v>0</v>
      </c>
      <c r="BI28" s="283">
        <f t="shared" si="46"/>
        <v>0</v>
      </c>
      <c r="BJ28" s="283">
        <f t="shared" si="47"/>
        <v>0</v>
      </c>
      <c r="BL28" s="88" t="str">
        <f t="shared" si="19"/>
        <v>A-03-03-01-001Implementación del Programa Especial de Armonización con enfoque étnico</v>
      </c>
      <c r="BM28" s="88">
        <f t="shared" si="20"/>
        <v>0</v>
      </c>
      <c r="BN28" s="88" t="b">
        <f t="shared" si="21"/>
        <v>1</v>
      </c>
    </row>
    <row r="29" spans="1:66" s="121" customFormat="1" ht="23.25" customHeight="1" x14ac:dyDescent="0.25">
      <c r="A29" s="122">
        <f t="shared" si="40"/>
        <v>200</v>
      </c>
      <c r="B29" s="108">
        <v>10</v>
      </c>
      <c r="C29" s="108">
        <v>0</v>
      </c>
      <c r="D29" s="108">
        <f t="shared" si="41"/>
        <v>300</v>
      </c>
      <c r="E29" s="108">
        <v>12</v>
      </c>
      <c r="F29" s="123">
        <f t="shared" si="42"/>
        <v>210.31200000000001</v>
      </c>
      <c r="G29" s="249">
        <v>210.31200000000001</v>
      </c>
      <c r="H29" s="108" t="s">
        <v>49</v>
      </c>
      <c r="I29" s="108" t="s">
        <v>50</v>
      </c>
      <c r="J29" s="108" t="s">
        <v>51</v>
      </c>
      <c r="K29" s="95" t="s">
        <v>52</v>
      </c>
      <c r="L29" s="124" t="s">
        <v>53</v>
      </c>
      <c r="M29" s="108" t="s">
        <v>52</v>
      </c>
      <c r="N29" s="124" t="s">
        <v>53</v>
      </c>
      <c r="O29" s="108" t="s">
        <v>52</v>
      </c>
      <c r="P29" s="124" t="s">
        <v>53</v>
      </c>
      <c r="Q29" s="95" t="s">
        <v>52</v>
      </c>
      <c r="R29" s="108"/>
      <c r="S29" s="108"/>
      <c r="T29" s="108"/>
      <c r="U29" s="108"/>
      <c r="V29" s="125" t="s">
        <v>91</v>
      </c>
      <c r="W29" s="126" t="s">
        <v>92</v>
      </c>
      <c r="X29" s="126" t="s">
        <v>93</v>
      </c>
      <c r="Y29" s="108" t="s">
        <v>106</v>
      </c>
      <c r="Z29" s="12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283">
        <f t="shared" si="43"/>
        <v>0</v>
      </c>
      <c r="BA29" s="253"/>
      <c r="BB29" s="283">
        <v>0</v>
      </c>
      <c r="BC29" s="283">
        <v>0</v>
      </c>
      <c r="BD29" s="283">
        <f t="shared" si="44"/>
        <v>0</v>
      </c>
      <c r="BE29" s="253"/>
      <c r="BF29" s="284">
        <f t="shared" si="5"/>
        <v>210.31200000000001</v>
      </c>
      <c r="BG29" s="283">
        <f t="shared" si="45"/>
        <v>0</v>
      </c>
      <c r="BH29" s="283">
        <f t="shared" si="7"/>
        <v>0</v>
      </c>
      <c r="BI29" s="283">
        <f t="shared" si="46"/>
        <v>0</v>
      </c>
      <c r="BJ29" s="283">
        <f t="shared" si="47"/>
        <v>0</v>
      </c>
      <c r="BL29" s="88" t="str">
        <f t="shared" si="19"/>
        <v>A-03-03-01-001Desembolso mensual por asistencia al proceso de atención diferencial</v>
      </c>
      <c r="BM29" s="88">
        <f t="shared" si="20"/>
        <v>0</v>
      </c>
      <c r="BN29" s="88" t="b">
        <f t="shared" si="21"/>
        <v>1</v>
      </c>
    </row>
    <row r="30" spans="1:66" s="121" customFormat="1" ht="23.25" customHeight="1" x14ac:dyDescent="0.25">
      <c r="A30" s="122">
        <f t="shared" si="40"/>
        <v>200</v>
      </c>
      <c r="B30" s="108">
        <v>10</v>
      </c>
      <c r="C30" s="108">
        <v>0</v>
      </c>
      <c r="D30" s="108">
        <f t="shared" si="41"/>
        <v>300</v>
      </c>
      <c r="E30" s="108">
        <v>13</v>
      </c>
      <c r="F30" s="123">
        <f t="shared" si="42"/>
        <v>210.31299999999999</v>
      </c>
      <c r="G30" s="249">
        <v>210.31299999999999</v>
      </c>
      <c r="H30" s="108" t="s">
        <v>49</v>
      </c>
      <c r="I30" s="108" t="s">
        <v>50</v>
      </c>
      <c r="J30" s="108" t="s">
        <v>51</v>
      </c>
      <c r="K30" s="95" t="s">
        <v>52</v>
      </c>
      <c r="L30" s="124" t="s">
        <v>53</v>
      </c>
      <c r="M30" s="108" t="s">
        <v>52</v>
      </c>
      <c r="N30" s="124" t="s">
        <v>53</v>
      </c>
      <c r="O30" s="108" t="s">
        <v>52</v>
      </c>
      <c r="P30" s="124" t="s">
        <v>53</v>
      </c>
      <c r="Q30" s="95" t="s">
        <v>52</v>
      </c>
      <c r="R30" s="108"/>
      <c r="S30" s="108"/>
      <c r="T30" s="108"/>
      <c r="U30" s="108"/>
      <c r="V30" s="125" t="s">
        <v>91</v>
      </c>
      <c r="W30" s="126" t="s">
        <v>92</v>
      </c>
      <c r="X30" s="126" t="s">
        <v>93</v>
      </c>
      <c r="Y30" s="108" t="s">
        <v>97</v>
      </c>
      <c r="Z30" s="127">
        <v>1191000000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283">
        <f t="shared" si="43"/>
        <v>1191000000</v>
      </c>
      <c r="BA30" s="253"/>
      <c r="BB30" s="283">
        <v>0</v>
      </c>
      <c r="BC30" s="283">
        <v>0</v>
      </c>
      <c r="BD30" s="283">
        <f t="shared" si="44"/>
        <v>1191000000</v>
      </c>
      <c r="BE30" s="253"/>
      <c r="BF30" s="284">
        <f t="shared" si="5"/>
        <v>210.31299999999999</v>
      </c>
      <c r="BG30" s="283">
        <f t="shared" si="45"/>
        <v>0</v>
      </c>
      <c r="BH30" s="283">
        <f t="shared" si="7"/>
        <v>1191000000</v>
      </c>
      <c r="BI30" s="283">
        <f t="shared" si="46"/>
        <v>0</v>
      </c>
      <c r="BJ30" s="283">
        <f t="shared" si="47"/>
        <v>0</v>
      </c>
      <c r="BL30" s="88" t="str">
        <f t="shared" si="19"/>
        <v>A-03-03-01-001Acciones para el fortalecimiento de la reincorporación política</v>
      </c>
      <c r="BM30" s="88">
        <f t="shared" si="20"/>
        <v>1191000000</v>
      </c>
      <c r="BN30" s="88" t="b">
        <f t="shared" si="21"/>
        <v>1</v>
      </c>
    </row>
    <row r="31" spans="1:66" s="121" customFormat="1" ht="23.25" customHeight="1" x14ac:dyDescent="0.25">
      <c r="A31" s="122">
        <f t="shared" ref="A31" si="48">IF(V31="a. DIRECCIÓN GENERAL",100,IF(V31="c. SECRETARIA GENERAL",300,IF(V31="b. DIR. PROGRAMATICA DE REINTEGRACION",200)))</f>
        <v>200</v>
      </c>
      <c r="B31" s="108">
        <v>10</v>
      </c>
      <c r="C31" s="108">
        <v>0</v>
      </c>
      <c r="D31" s="108">
        <f t="shared" ref="D31" si="49">IF(I31="P",100,IF(OR(I31="G",I31="GA"),200,IF(OR(I31="T",I31="TP",I31="TF"),300,IF(I31="I",400,IF(I31="B",500)))))</f>
        <v>300</v>
      </c>
      <c r="E31" s="108">
        <v>14</v>
      </c>
      <c r="F31" s="123">
        <f t="shared" ref="F31" si="50">A31+B31+C31+((D31+E31)/1000)</f>
        <v>210.31399999999999</v>
      </c>
      <c r="G31" s="249">
        <v>210.31399999999999</v>
      </c>
      <c r="H31" s="108" t="s">
        <v>49</v>
      </c>
      <c r="I31" s="108" t="s">
        <v>50</v>
      </c>
      <c r="J31" s="108" t="s">
        <v>51</v>
      </c>
      <c r="K31" s="108" t="s">
        <v>52</v>
      </c>
      <c r="L31" s="124" t="s">
        <v>53</v>
      </c>
      <c r="M31" s="108" t="s">
        <v>52</v>
      </c>
      <c r="N31" s="124" t="s">
        <v>53</v>
      </c>
      <c r="O31" s="108" t="s">
        <v>52</v>
      </c>
      <c r="P31" s="124" t="s">
        <v>53</v>
      </c>
      <c r="Q31" s="108" t="s">
        <v>52</v>
      </c>
      <c r="R31" s="108"/>
      <c r="S31" s="108"/>
      <c r="T31" s="108"/>
      <c r="U31" s="108"/>
      <c r="V31" s="125" t="s">
        <v>91</v>
      </c>
      <c r="W31" s="126" t="s">
        <v>92</v>
      </c>
      <c r="X31" s="126" t="s">
        <v>93</v>
      </c>
      <c r="Y31" s="108" t="s">
        <v>579</v>
      </c>
      <c r="Z31" s="12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283">
        <f t="shared" ref="AZ31" si="51">SUM(Z31:AY31)</f>
        <v>0</v>
      </c>
      <c r="BA31" s="253"/>
      <c r="BB31" s="283">
        <v>0</v>
      </c>
      <c r="BC31" s="283">
        <v>0</v>
      </c>
      <c r="BD31" s="283">
        <f t="shared" ref="BD31" si="52">AZ31+BC31</f>
        <v>0</v>
      </c>
      <c r="BE31" s="253"/>
      <c r="BF31" s="284">
        <f t="shared" si="5"/>
        <v>210.31399999999999</v>
      </c>
      <c r="BG31" s="283">
        <f t="shared" ref="BG31" si="53">SUM(AA31:AY31)</f>
        <v>0</v>
      </c>
      <c r="BH31" s="283">
        <f t="shared" si="7"/>
        <v>0</v>
      </c>
      <c r="BI31" s="283">
        <f t="shared" si="46"/>
        <v>0</v>
      </c>
      <c r="BJ31" s="283">
        <f t="shared" ref="BJ31" si="54">AZ31+BG31-BH31</f>
        <v>0</v>
      </c>
      <c r="BL31" s="88" t="str">
        <f t="shared" si="19"/>
        <v>A-03-03-01-001Beneficios económicos Fuerza Pública (90% SMMLV  Mensual)</v>
      </c>
      <c r="BM31" s="88">
        <f t="shared" si="20"/>
        <v>0</v>
      </c>
      <c r="BN31" s="88" t="b">
        <f t="shared" si="21"/>
        <v>1</v>
      </c>
    </row>
    <row r="32" spans="1:66" s="121" customFormat="1" ht="23.25" customHeight="1" x14ac:dyDescent="0.25">
      <c r="A32" s="122">
        <f t="shared" si="40"/>
        <v>200</v>
      </c>
      <c r="B32" s="108">
        <v>10</v>
      </c>
      <c r="C32" s="108">
        <v>0</v>
      </c>
      <c r="D32" s="108">
        <f t="shared" si="41"/>
        <v>300</v>
      </c>
      <c r="E32" s="108">
        <v>15</v>
      </c>
      <c r="F32" s="123">
        <f t="shared" si="42"/>
        <v>210.315</v>
      </c>
      <c r="G32" s="249">
        <v>210.315</v>
      </c>
      <c r="H32" s="108" t="s">
        <v>49</v>
      </c>
      <c r="I32" s="108" t="s">
        <v>50</v>
      </c>
      <c r="J32" s="108" t="s">
        <v>51</v>
      </c>
      <c r="K32" s="108" t="s">
        <v>52</v>
      </c>
      <c r="L32" s="124" t="s">
        <v>53</v>
      </c>
      <c r="M32" s="108" t="s">
        <v>52</v>
      </c>
      <c r="N32" s="124" t="s">
        <v>53</v>
      </c>
      <c r="O32" s="108" t="s">
        <v>52</v>
      </c>
      <c r="P32" s="124" t="s">
        <v>53</v>
      </c>
      <c r="Q32" s="108" t="s">
        <v>52</v>
      </c>
      <c r="R32" s="108"/>
      <c r="S32" s="108"/>
      <c r="T32" s="108"/>
      <c r="U32" s="108"/>
      <c r="V32" s="125" t="s">
        <v>91</v>
      </c>
      <c r="W32" s="126" t="s">
        <v>92</v>
      </c>
      <c r="X32" s="126" t="s">
        <v>93</v>
      </c>
      <c r="Y32" s="108" t="s">
        <v>580</v>
      </c>
      <c r="Z32" s="241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87">
        <v>0</v>
      </c>
      <c r="AI32" s="87">
        <v>0</v>
      </c>
      <c r="AJ32" s="87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283">
        <f t="shared" si="43"/>
        <v>0</v>
      </c>
      <c r="BA32" s="253"/>
      <c r="BB32" s="283">
        <v>0</v>
      </c>
      <c r="BC32" s="283">
        <v>0</v>
      </c>
      <c r="BD32" s="283">
        <f t="shared" si="44"/>
        <v>0</v>
      </c>
      <c r="BE32" s="253"/>
      <c r="BF32" s="284">
        <f t="shared" si="5"/>
        <v>210.315</v>
      </c>
      <c r="BG32" s="283">
        <f t="shared" si="45"/>
        <v>0</v>
      </c>
      <c r="BH32" s="283">
        <f t="shared" si="7"/>
        <v>0</v>
      </c>
      <c r="BI32" s="283">
        <f t="shared" si="46"/>
        <v>0</v>
      </c>
      <c r="BJ32" s="283">
        <f t="shared" si="47"/>
        <v>0</v>
      </c>
      <c r="BL32" s="88" t="str">
        <f t="shared" si="19"/>
        <v>A-03-03-01-001Fortalecimiento de capacidades psicosociales de las y los colaboradores de la ARN</v>
      </c>
      <c r="BM32" s="88">
        <f t="shared" si="20"/>
        <v>0</v>
      </c>
      <c r="BN32" s="88" t="b">
        <f t="shared" si="21"/>
        <v>1</v>
      </c>
    </row>
    <row r="33" spans="1:66" s="121" customFormat="1" ht="23.25" customHeight="1" x14ac:dyDescent="0.25">
      <c r="A33" s="122">
        <f t="shared" si="40"/>
        <v>200</v>
      </c>
      <c r="B33" s="108">
        <v>10</v>
      </c>
      <c r="C33" s="108">
        <v>0</v>
      </c>
      <c r="D33" s="108">
        <f t="shared" si="41"/>
        <v>300</v>
      </c>
      <c r="E33" s="108">
        <v>16</v>
      </c>
      <c r="F33" s="123">
        <f t="shared" si="42"/>
        <v>210.316</v>
      </c>
      <c r="G33" s="249">
        <v>210.316</v>
      </c>
      <c r="H33" s="108" t="s">
        <v>49</v>
      </c>
      <c r="I33" s="108" t="s">
        <v>50</v>
      </c>
      <c r="J33" s="108" t="s">
        <v>51</v>
      </c>
      <c r="K33" s="95" t="s">
        <v>52</v>
      </c>
      <c r="L33" s="124" t="s">
        <v>53</v>
      </c>
      <c r="M33" s="108" t="s">
        <v>52</v>
      </c>
      <c r="N33" s="124" t="s">
        <v>53</v>
      </c>
      <c r="O33" s="108" t="s">
        <v>52</v>
      </c>
      <c r="P33" s="124" t="s">
        <v>53</v>
      </c>
      <c r="Q33" s="95" t="s">
        <v>52</v>
      </c>
      <c r="R33" s="108"/>
      <c r="S33" s="108"/>
      <c r="T33" s="108"/>
      <c r="U33" s="108"/>
      <c r="V33" s="125" t="s">
        <v>91</v>
      </c>
      <c r="W33" s="126" t="s">
        <v>92</v>
      </c>
      <c r="X33" s="126" t="s">
        <v>93</v>
      </c>
      <c r="Y33" s="108" t="s">
        <v>581</v>
      </c>
      <c r="Z33" s="12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283">
        <f t="shared" si="43"/>
        <v>0</v>
      </c>
      <c r="BA33" s="253"/>
      <c r="BB33" s="283">
        <v>0</v>
      </c>
      <c r="BC33" s="283">
        <v>0</v>
      </c>
      <c r="BD33" s="283">
        <f t="shared" si="44"/>
        <v>0</v>
      </c>
      <c r="BE33" s="253"/>
      <c r="BF33" s="284">
        <f t="shared" si="5"/>
        <v>210.316</v>
      </c>
      <c r="BG33" s="283">
        <f t="shared" si="45"/>
        <v>0</v>
      </c>
      <c r="BH33" s="283">
        <f t="shared" si="7"/>
        <v>0</v>
      </c>
      <c r="BI33" s="283">
        <f t="shared" si="46"/>
        <v>0</v>
      </c>
      <c r="BJ33" s="283">
        <f t="shared" si="47"/>
        <v>0</v>
      </c>
      <c r="BL33" s="88" t="str">
        <f t="shared" si="19"/>
        <v>A-03-03-01-001Estrategia de cuidado y autocuidado en salud de población priorizada en firmantes del acuerdo y sus grupos familiares</v>
      </c>
      <c r="BM33" s="88">
        <f t="shared" si="20"/>
        <v>0</v>
      </c>
      <c r="BN33" s="88" t="b">
        <f t="shared" si="21"/>
        <v>1</v>
      </c>
    </row>
    <row r="34" spans="1:66" s="121" customFormat="1" ht="23.25" customHeight="1" x14ac:dyDescent="0.25">
      <c r="A34" s="122">
        <f t="shared" si="40"/>
        <v>200</v>
      </c>
      <c r="B34" s="108">
        <v>10</v>
      </c>
      <c r="C34" s="108">
        <v>0</v>
      </c>
      <c r="D34" s="108">
        <f t="shared" si="41"/>
        <v>300</v>
      </c>
      <c r="E34" s="108">
        <v>17</v>
      </c>
      <c r="F34" s="123">
        <f t="shared" si="42"/>
        <v>210.31700000000001</v>
      </c>
      <c r="G34" s="249">
        <v>210.31700000000001</v>
      </c>
      <c r="H34" s="108" t="s">
        <v>49</v>
      </c>
      <c r="I34" s="108" t="s">
        <v>50</v>
      </c>
      <c r="J34" s="108" t="s">
        <v>51</v>
      </c>
      <c r="K34" s="95" t="s">
        <v>52</v>
      </c>
      <c r="L34" s="124" t="s">
        <v>53</v>
      </c>
      <c r="M34" s="108" t="s">
        <v>52</v>
      </c>
      <c r="N34" s="124" t="s">
        <v>53</v>
      </c>
      <c r="O34" s="108" t="s">
        <v>52</v>
      </c>
      <c r="P34" s="124" t="s">
        <v>53</v>
      </c>
      <c r="Q34" s="95" t="s">
        <v>52</v>
      </c>
      <c r="R34" s="108"/>
      <c r="S34" s="108"/>
      <c r="T34" s="108"/>
      <c r="U34" s="108"/>
      <c r="V34" s="125" t="s">
        <v>91</v>
      </c>
      <c r="W34" s="125" t="s">
        <v>92</v>
      </c>
      <c r="X34" s="126" t="s">
        <v>93</v>
      </c>
      <c r="Y34" s="108" t="s">
        <v>582</v>
      </c>
      <c r="Z34" s="12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283">
        <f t="shared" si="43"/>
        <v>0</v>
      </c>
      <c r="BA34" s="253"/>
      <c r="BB34" s="283">
        <v>0</v>
      </c>
      <c r="BC34" s="283">
        <v>0</v>
      </c>
      <c r="BD34" s="283">
        <f t="shared" si="44"/>
        <v>0</v>
      </c>
      <c r="BE34" s="253"/>
      <c r="BF34" s="284">
        <f t="shared" si="5"/>
        <v>210.31700000000001</v>
      </c>
      <c r="BG34" s="283">
        <f t="shared" si="45"/>
        <v>0</v>
      </c>
      <c r="BH34" s="283">
        <f t="shared" si="7"/>
        <v>0</v>
      </c>
      <c r="BI34" s="283">
        <f t="shared" si="46"/>
        <v>0</v>
      </c>
      <c r="BJ34" s="283">
        <f t="shared" si="47"/>
        <v>0</v>
      </c>
      <c r="BL34" s="88" t="str">
        <f t="shared" si="19"/>
        <v xml:space="preserve">A-03-03-01-001Atención integral en salud </v>
      </c>
      <c r="BM34" s="88">
        <f t="shared" si="20"/>
        <v>0</v>
      </c>
      <c r="BN34" s="88" t="b">
        <f t="shared" si="21"/>
        <v>1</v>
      </c>
    </row>
    <row r="35" spans="1:66" s="121" customFormat="1" ht="23.25" customHeight="1" x14ac:dyDescent="0.25">
      <c r="A35" s="122">
        <f t="shared" si="40"/>
        <v>200</v>
      </c>
      <c r="B35" s="108">
        <v>10</v>
      </c>
      <c r="C35" s="108">
        <v>0</v>
      </c>
      <c r="D35" s="108">
        <f t="shared" si="41"/>
        <v>300</v>
      </c>
      <c r="E35" s="108">
        <v>18</v>
      </c>
      <c r="F35" s="123">
        <f t="shared" si="42"/>
        <v>210.31800000000001</v>
      </c>
      <c r="G35" s="249">
        <v>210.31800000000001</v>
      </c>
      <c r="H35" s="108" t="s">
        <v>49</v>
      </c>
      <c r="I35" s="108" t="s">
        <v>50</v>
      </c>
      <c r="J35" s="108" t="s">
        <v>51</v>
      </c>
      <c r="K35" s="95" t="s">
        <v>52</v>
      </c>
      <c r="L35" s="124" t="s">
        <v>53</v>
      </c>
      <c r="M35" s="108" t="s">
        <v>52</v>
      </c>
      <c r="N35" s="124" t="s">
        <v>53</v>
      </c>
      <c r="O35" s="108" t="s">
        <v>52</v>
      </c>
      <c r="P35" s="124" t="s">
        <v>53</v>
      </c>
      <c r="Q35" s="108" t="s">
        <v>52</v>
      </c>
      <c r="R35" s="108"/>
      <c r="S35" s="108"/>
      <c r="T35" s="108"/>
      <c r="U35" s="108"/>
      <c r="V35" s="125" t="s">
        <v>91</v>
      </c>
      <c r="W35" s="125" t="s">
        <v>92</v>
      </c>
      <c r="X35" s="126" t="s">
        <v>93</v>
      </c>
      <c r="Y35" s="108" t="s">
        <v>583</v>
      </c>
      <c r="Z35" s="12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87">
        <v>0</v>
      </c>
      <c r="AI35" s="87">
        <v>0</v>
      </c>
      <c r="AJ35" s="87"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283">
        <f t="shared" si="43"/>
        <v>0</v>
      </c>
      <c r="BA35" s="253"/>
      <c r="BB35" s="283">
        <v>0</v>
      </c>
      <c r="BC35" s="283">
        <v>0</v>
      </c>
      <c r="BD35" s="283">
        <f t="shared" si="44"/>
        <v>0</v>
      </c>
      <c r="BE35" s="253"/>
      <c r="BF35" s="284">
        <f t="shared" si="5"/>
        <v>210.31800000000001</v>
      </c>
      <c r="BG35" s="283">
        <f t="shared" si="45"/>
        <v>0</v>
      </c>
      <c r="BH35" s="283">
        <f t="shared" si="7"/>
        <v>0</v>
      </c>
      <c r="BI35" s="283">
        <f t="shared" si="46"/>
        <v>0</v>
      </c>
      <c r="BJ35" s="283">
        <f t="shared" si="47"/>
        <v>0</v>
      </c>
      <c r="BL35" s="88" t="str">
        <f t="shared" si="19"/>
        <v>A-03-03-01-001Impulso a la estrategia de consolidación de los ETCR</v>
      </c>
      <c r="BM35" s="88">
        <f t="shared" si="20"/>
        <v>0</v>
      </c>
      <c r="BN35" s="88" t="b">
        <f t="shared" si="21"/>
        <v>1</v>
      </c>
    </row>
    <row r="36" spans="1:66" s="121" customFormat="1" ht="23.25" customHeight="1" x14ac:dyDescent="0.25">
      <c r="A36" s="122">
        <f t="shared" si="40"/>
        <v>200</v>
      </c>
      <c r="B36" s="108">
        <v>10</v>
      </c>
      <c r="C36" s="108">
        <v>0</v>
      </c>
      <c r="D36" s="108">
        <f t="shared" si="41"/>
        <v>300</v>
      </c>
      <c r="E36" s="108">
        <v>19</v>
      </c>
      <c r="F36" s="123">
        <f t="shared" si="42"/>
        <v>210.31899999999999</v>
      </c>
      <c r="G36" s="249">
        <v>210.31899999999999</v>
      </c>
      <c r="H36" s="108" t="s">
        <v>49</v>
      </c>
      <c r="I36" s="108" t="s">
        <v>50</v>
      </c>
      <c r="J36" s="108" t="s">
        <v>51</v>
      </c>
      <c r="K36" s="95" t="s">
        <v>52</v>
      </c>
      <c r="L36" s="124" t="s">
        <v>53</v>
      </c>
      <c r="M36" s="108" t="s">
        <v>52</v>
      </c>
      <c r="N36" s="124" t="s">
        <v>53</v>
      </c>
      <c r="O36" s="108" t="s">
        <v>52</v>
      </c>
      <c r="P36" s="124" t="s">
        <v>53</v>
      </c>
      <c r="Q36" s="108" t="s">
        <v>52</v>
      </c>
      <c r="R36" s="108"/>
      <c r="S36" s="108"/>
      <c r="T36" s="108"/>
      <c r="U36" s="108"/>
      <c r="V36" s="125" t="s">
        <v>91</v>
      </c>
      <c r="W36" s="125" t="s">
        <v>92</v>
      </c>
      <c r="X36" s="126" t="s">
        <v>93</v>
      </c>
      <c r="Y36" s="108" t="s">
        <v>584</v>
      </c>
      <c r="Z36" s="12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87">
        <v>0</v>
      </c>
      <c r="AI36" s="87">
        <v>0</v>
      </c>
      <c r="AJ36" s="87"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283">
        <f t="shared" si="43"/>
        <v>0</v>
      </c>
      <c r="BA36" s="253"/>
      <c r="BB36" s="283">
        <v>0</v>
      </c>
      <c r="BC36" s="283">
        <v>0</v>
      </c>
      <c r="BD36" s="283">
        <f t="shared" si="44"/>
        <v>0</v>
      </c>
      <c r="BE36" s="253"/>
      <c r="BF36" s="284">
        <f t="shared" si="5"/>
        <v>210.31899999999999</v>
      </c>
      <c r="BG36" s="283">
        <f t="shared" si="45"/>
        <v>0</v>
      </c>
      <c r="BH36" s="283">
        <f t="shared" si="7"/>
        <v>0</v>
      </c>
      <c r="BI36" s="283">
        <f t="shared" si="46"/>
        <v>0</v>
      </c>
      <c r="BJ36" s="283">
        <f t="shared" si="47"/>
        <v>0</v>
      </c>
      <c r="BL36" s="88" t="str">
        <f t="shared" si="19"/>
        <v>A-03-03-01-001Fortaleciento organizativo y asociativo</v>
      </c>
      <c r="BM36" s="88">
        <f t="shared" si="20"/>
        <v>0</v>
      </c>
      <c r="BN36" s="88" t="b">
        <f t="shared" si="21"/>
        <v>1</v>
      </c>
    </row>
    <row r="37" spans="1:66" s="121" customFormat="1" ht="23.25" customHeight="1" x14ac:dyDescent="0.25">
      <c r="A37" s="122">
        <f t="shared" si="40"/>
        <v>200</v>
      </c>
      <c r="B37" s="108">
        <v>10</v>
      </c>
      <c r="C37" s="108">
        <v>0</v>
      </c>
      <c r="D37" s="108">
        <f t="shared" si="41"/>
        <v>300</v>
      </c>
      <c r="E37" s="108">
        <v>21</v>
      </c>
      <c r="F37" s="123">
        <f t="shared" si="42"/>
        <v>210.321</v>
      </c>
      <c r="G37" s="249">
        <v>210.321</v>
      </c>
      <c r="H37" s="108" t="s">
        <v>49</v>
      </c>
      <c r="I37" s="108" t="s">
        <v>50</v>
      </c>
      <c r="J37" s="108" t="s">
        <v>51</v>
      </c>
      <c r="K37" s="95" t="s">
        <v>52</v>
      </c>
      <c r="L37" s="124" t="s">
        <v>53</v>
      </c>
      <c r="M37" s="108" t="s">
        <v>52</v>
      </c>
      <c r="N37" s="124" t="s">
        <v>53</v>
      </c>
      <c r="O37" s="108" t="s">
        <v>52</v>
      </c>
      <c r="P37" s="124" t="s">
        <v>53</v>
      </c>
      <c r="Q37" s="108" t="s">
        <v>52</v>
      </c>
      <c r="R37" s="108"/>
      <c r="S37" s="108"/>
      <c r="T37" s="108"/>
      <c r="U37" s="108"/>
      <c r="V37" s="125" t="s">
        <v>91</v>
      </c>
      <c r="W37" s="125" t="s">
        <v>92</v>
      </c>
      <c r="X37" s="126" t="s">
        <v>93</v>
      </c>
      <c r="Y37" s="108" t="s">
        <v>585</v>
      </c>
      <c r="Z37" s="12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283">
        <f t="shared" si="43"/>
        <v>0</v>
      </c>
      <c r="BA37" s="253"/>
      <c r="BB37" s="283">
        <v>0</v>
      </c>
      <c r="BC37" s="283">
        <v>0</v>
      </c>
      <c r="BD37" s="283">
        <f t="shared" si="44"/>
        <v>0</v>
      </c>
      <c r="BE37" s="253"/>
      <c r="BF37" s="284">
        <f t="shared" si="5"/>
        <v>210.321</v>
      </c>
      <c r="BG37" s="283">
        <f t="shared" si="45"/>
        <v>0</v>
      </c>
      <c r="BH37" s="283">
        <f t="shared" si="7"/>
        <v>0</v>
      </c>
      <c r="BI37" s="283">
        <f t="shared" si="46"/>
        <v>0</v>
      </c>
      <c r="BJ37" s="283">
        <f t="shared" si="47"/>
        <v>0</v>
      </c>
      <c r="BL37" s="88" t="str">
        <f t="shared" si="19"/>
        <v>A-03-03-01-001Estrategia de prevención y superación de la estigmatización</v>
      </c>
      <c r="BM37" s="88">
        <f t="shared" si="20"/>
        <v>0</v>
      </c>
      <c r="BN37" s="88" t="b">
        <f t="shared" si="21"/>
        <v>1</v>
      </c>
    </row>
    <row r="38" spans="1:66" s="121" customFormat="1" ht="23.25" customHeight="1" x14ac:dyDescent="0.25">
      <c r="A38" s="122">
        <f t="shared" si="40"/>
        <v>200</v>
      </c>
      <c r="B38" s="108">
        <v>10</v>
      </c>
      <c r="C38" s="108">
        <v>0</v>
      </c>
      <c r="D38" s="108">
        <f t="shared" si="41"/>
        <v>300</v>
      </c>
      <c r="E38" s="108">
        <v>22</v>
      </c>
      <c r="F38" s="123">
        <f t="shared" si="42"/>
        <v>210.322</v>
      </c>
      <c r="G38" s="249">
        <v>210.322</v>
      </c>
      <c r="H38" s="108" t="s">
        <v>49</v>
      </c>
      <c r="I38" s="108" t="s">
        <v>50</v>
      </c>
      <c r="J38" s="108" t="s">
        <v>51</v>
      </c>
      <c r="K38" s="95" t="s">
        <v>52</v>
      </c>
      <c r="L38" s="124" t="s">
        <v>53</v>
      </c>
      <c r="M38" s="108" t="s">
        <v>52</v>
      </c>
      <c r="N38" s="124" t="s">
        <v>53</v>
      </c>
      <c r="O38" s="108" t="s">
        <v>52</v>
      </c>
      <c r="P38" s="124" t="s">
        <v>53</v>
      </c>
      <c r="Q38" s="108" t="s">
        <v>52</v>
      </c>
      <c r="R38" s="108"/>
      <c r="S38" s="108"/>
      <c r="T38" s="108"/>
      <c r="U38" s="108"/>
      <c r="V38" s="125" t="s">
        <v>91</v>
      </c>
      <c r="W38" s="125" t="s">
        <v>92</v>
      </c>
      <c r="X38" s="126" t="s">
        <v>93</v>
      </c>
      <c r="Y38" s="108" t="s">
        <v>533</v>
      </c>
      <c r="Z38" s="12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283">
        <f t="shared" si="43"/>
        <v>0</v>
      </c>
      <c r="BA38" s="253"/>
      <c r="BB38" s="283">
        <v>0</v>
      </c>
      <c r="BC38" s="283">
        <v>0</v>
      </c>
      <c r="BD38" s="283">
        <f t="shared" si="44"/>
        <v>0</v>
      </c>
      <c r="BE38" s="253"/>
      <c r="BF38" s="284">
        <f t="shared" si="5"/>
        <v>210.322</v>
      </c>
      <c r="BG38" s="283">
        <f t="shared" si="45"/>
        <v>0</v>
      </c>
      <c r="BH38" s="283">
        <f t="shared" si="7"/>
        <v>0</v>
      </c>
      <c r="BI38" s="283">
        <f t="shared" si="46"/>
        <v>0</v>
      </c>
      <c r="BJ38" s="283">
        <f t="shared" si="47"/>
        <v>0</v>
      </c>
      <c r="BL38" s="88" t="str">
        <f t="shared" si="19"/>
        <v>A-03-03-01-001Estrategia de Sostenibiliad de los procesos productivos</v>
      </c>
      <c r="BM38" s="88">
        <f t="shared" si="20"/>
        <v>0</v>
      </c>
      <c r="BN38" s="88" t="b">
        <f t="shared" si="21"/>
        <v>1</v>
      </c>
    </row>
    <row r="39" spans="1:66" s="121" customFormat="1" ht="23.25" customHeight="1" x14ac:dyDescent="0.25">
      <c r="A39" s="122">
        <f t="shared" si="40"/>
        <v>200</v>
      </c>
      <c r="B39" s="108">
        <v>10</v>
      </c>
      <c r="C39" s="108">
        <v>0</v>
      </c>
      <c r="D39" s="108">
        <f t="shared" si="41"/>
        <v>300</v>
      </c>
      <c r="E39" s="108">
        <v>23</v>
      </c>
      <c r="F39" s="123">
        <f t="shared" si="42"/>
        <v>210.32300000000001</v>
      </c>
      <c r="G39" s="249">
        <v>210.32300000000001</v>
      </c>
      <c r="H39" s="108" t="s">
        <v>49</v>
      </c>
      <c r="I39" s="108" t="s">
        <v>50</v>
      </c>
      <c r="J39" s="108" t="s">
        <v>51</v>
      </c>
      <c r="K39" s="95" t="s">
        <v>52</v>
      </c>
      <c r="L39" s="124" t="s">
        <v>53</v>
      </c>
      <c r="M39" s="108" t="s">
        <v>52</v>
      </c>
      <c r="N39" s="124" t="s">
        <v>53</v>
      </c>
      <c r="O39" s="108" t="s">
        <v>52</v>
      </c>
      <c r="P39" s="124" t="s">
        <v>53</v>
      </c>
      <c r="Q39" s="95" t="s">
        <v>52</v>
      </c>
      <c r="R39" s="108"/>
      <c r="S39" s="108"/>
      <c r="T39" s="108"/>
      <c r="U39" s="108"/>
      <c r="V39" s="125" t="s">
        <v>91</v>
      </c>
      <c r="W39" s="125" t="s">
        <v>92</v>
      </c>
      <c r="X39" s="126" t="s">
        <v>93</v>
      </c>
      <c r="Y39" s="108" t="s">
        <v>95</v>
      </c>
      <c r="Z39" s="127">
        <v>356074400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283">
        <f>SUM(Z39:AY39)</f>
        <v>356074400</v>
      </c>
      <c r="BA39" s="253"/>
      <c r="BB39" s="283">
        <v>0</v>
      </c>
      <c r="BC39" s="283">
        <v>0</v>
      </c>
      <c r="BD39" s="283">
        <f t="shared" si="44"/>
        <v>356074400</v>
      </c>
      <c r="BE39" s="253"/>
      <c r="BF39" s="284">
        <f t="shared" si="5"/>
        <v>210.32300000000001</v>
      </c>
      <c r="BG39" s="283">
        <f t="shared" si="45"/>
        <v>0</v>
      </c>
      <c r="BH39" s="283">
        <f t="shared" si="7"/>
        <v>356074400</v>
      </c>
      <c r="BI39" s="283">
        <f t="shared" si="46"/>
        <v>0</v>
      </c>
      <c r="BJ39" s="283">
        <f t="shared" si="47"/>
        <v>0</v>
      </c>
      <c r="BL39" s="88" t="str">
        <f t="shared" si="19"/>
        <v>A-03-03-01-001Acciones comunitarias para el fortalecimiento del liderazgo y la participación de las mujeres y la población LGTBIQ+</v>
      </c>
      <c r="BM39" s="88">
        <f t="shared" si="20"/>
        <v>356074400</v>
      </c>
      <c r="BN39" s="88" t="b">
        <f t="shared" si="21"/>
        <v>1</v>
      </c>
    </row>
    <row r="40" spans="1:66" s="121" customFormat="1" ht="23.25" customHeight="1" x14ac:dyDescent="0.25">
      <c r="A40" s="122">
        <f t="shared" si="40"/>
        <v>200</v>
      </c>
      <c r="B40" s="108">
        <v>10</v>
      </c>
      <c r="C40" s="108">
        <v>0</v>
      </c>
      <c r="D40" s="108">
        <f t="shared" si="41"/>
        <v>300</v>
      </c>
      <c r="E40" s="108">
        <v>24</v>
      </c>
      <c r="F40" s="123">
        <f t="shared" si="42"/>
        <v>210.32400000000001</v>
      </c>
      <c r="G40" s="249">
        <v>210.32400000000001</v>
      </c>
      <c r="H40" s="108" t="s">
        <v>49</v>
      </c>
      <c r="I40" s="108" t="s">
        <v>50</v>
      </c>
      <c r="J40" s="108" t="s">
        <v>51</v>
      </c>
      <c r="K40" s="95" t="s">
        <v>52</v>
      </c>
      <c r="L40" s="124" t="s">
        <v>53</v>
      </c>
      <c r="M40" s="108" t="s">
        <v>52</v>
      </c>
      <c r="N40" s="124" t="s">
        <v>53</v>
      </c>
      <c r="O40" s="108" t="s">
        <v>52</v>
      </c>
      <c r="P40" s="124" t="s">
        <v>53</v>
      </c>
      <c r="Q40" s="108" t="s">
        <v>52</v>
      </c>
      <c r="R40" s="108"/>
      <c r="S40" s="108"/>
      <c r="T40" s="108"/>
      <c r="U40" s="108"/>
      <c r="V40" s="125" t="s">
        <v>91</v>
      </c>
      <c r="W40" s="125" t="s">
        <v>92</v>
      </c>
      <c r="X40" s="126" t="s">
        <v>93</v>
      </c>
      <c r="Y40" s="108" t="s">
        <v>114</v>
      </c>
      <c r="Z40" s="12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283">
        <f t="shared" si="43"/>
        <v>0</v>
      </c>
      <c r="BA40" s="253"/>
      <c r="BB40" s="283">
        <v>0</v>
      </c>
      <c r="BC40" s="283">
        <v>0</v>
      </c>
      <c r="BD40" s="283">
        <f t="shared" si="44"/>
        <v>0</v>
      </c>
      <c r="BE40" s="253"/>
      <c r="BF40" s="284">
        <f t="shared" si="5"/>
        <v>210.32400000000001</v>
      </c>
      <c r="BG40" s="283">
        <f t="shared" si="45"/>
        <v>0</v>
      </c>
      <c r="BH40" s="283">
        <f t="shared" si="7"/>
        <v>0</v>
      </c>
      <c r="BI40" s="283">
        <f t="shared" si="46"/>
        <v>0</v>
      </c>
      <c r="BJ40" s="283">
        <f t="shared" si="47"/>
        <v>0</v>
      </c>
      <c r="BL40" s="88" t="str">
        <f t="shared" si="19"/>
        <v>A-03-03-01-001Procesos de orientación vocacional y promoción del emprendimiento</v>
      </c>
      <c r="BM40" s="88">
        <f t="shared" si="20"/>
        <v>0</v>
      </c>
      <c r="BN40" s="88" t="b">
        <f t="shared" si="21"/>
        <v>1</v>
      </c>
    </row>
    <row r="41" spans="1:66" s="121" customFormat="1" ht="24.75" customHeight="1" x14ac:dyDescent="0.25">
      <c r="A41" s="122">
        <f t="shared" si="40"/>
        <v>200</v>
      </c>
      <c r="B41" s="108">
        <v>10</v>
      </c>
      <c r="C41" s="108">
        <v>0</v>
      </c>
      <c r="D41" s="108">
        <f t="shared" si="41"/>
        <v>300</v>
      </c>
      <c r="E41" s="108">
        <v>25</v>
      </c>
      <c r="F41" s="123">
        <f t="shared" si="42"/>
        <v>210.32499999999999</v>
      </c>
      <c r="G41" s="249">
        <v>210.32499999999999</v>
      </c>
      <c r="H41" s="108" t="s">
        <v>49</v>
      </c>
      <c r="I41" s="108" t="s">
        <v>50</v>
      </c>
      <c r="J41" s="108" t="s">
        <v>51</v>
      </c>
      <c r="K41" s="95" t="s">
        <v>52</v>
      </c>
      <c r="L41" s="124" t="s">
        <v>53</v>
      </c>
      <c r="M41" s="108" t="s">
        <v>52</v>
      </c>
      <c r="N41" s="124" t="s">
        <v>53</v>
      </c>
      <c r="O41" s="108" t="s">
        <v>52</v>
      </c>
      <c r="P41" s="124" t="s">
        <v>53</v>
      </c>
      <c r="Q41" s="95" t="s">
        <v>52</v>
      </c>
      <c r="R41" s="108"/>
      <c r="S41" s="108"/>
      <c r="T41" s="108"/>
      <c r="U41" s="108"/>
      <c r="V41" s="125" t="s">
        <v>91</v>
      </c>
      <c r="W41" s="125" t="s">
        <v>92</v>
      </c>
      <c r="X41" s="126" t="s">
        <v>93</v>
      </c>
      <c r="Y41" s="108" t="s">
        <v>103</v>
      </c>
      <c r="Z41" s="12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283">
        <f t="shared" si="43"/>
        <v>0</v>
      </c>
      <c r="BA41" s="253"/>
      <c r="BB41" s="283">
        <v>0</v>
      </c>
      <c r="BC41" s="283">
        <v>0</v>
      </c>
      <c r="BD41" s="283">
        <f t="shared" si="44"/>
        <v>0</v>
      </c>
      <c r="BE41" s="253"/>
      <c r="BF41" s="284">
        <f t="shared" si="5"/>
        <v>210.32499999999999</v>
      </c>
      <c r="BG41" s="283">
        <f t="shared" si="45"/>
        <v>0</v>
      </c>
      <c r="BH41" s="283">
        <f t="shared" si="7"/>
        <v>0</v>
      </c>
      <c r="BI41" s="283">
        <f t="shared" si="46"/>
        <v>0</v>
      </c>
      <c r="BJ41" s="283">
        <f t="shared" si="47"/>
        <v>0</v>
      </c>
      <c r="BL41" s="88" t="str">
        <f t="shared" si="19"/>
        <v>A-03-03-01-001Desarrollo de procesos comunitarios orientados a la promocion de la reconciliacion y construcción de paz</v>
      </c>
      <c r="BM41" s="88">
        <f t="shared" si="20"/>
        <v>0</v>
      </c>
      <c r="BN41" s="88" t="b">
        <f t="shared" si="21"/>
        <v>1</v>
      </c>
    </row>
    <row r="42" spans="1:66" s="121" customFormat="1" ht="23.25" customHeight="1" x14ac:dyDescent="0.25">
      <c r="A42" s="122">
        <f t="shared" si="40"/>
        <v>200</v>
      </c>
      <c r="B42" s="108">
        <v>10</v>
      </c>
      <c r="C42" s="108">
        <v>0</v>
      </c>
      <c r="D42" s="108">
        <f t="shared" si="41"/>
        <v>300</v>
      </c>
      <c r="E42" s="108">
        <v>26</v>
      </c>
      <c r="F42" s="123">
        <f t="shared" si="42"/>
        <v>210.32599999999999</v>
      </c>
      <c r="G42" s="249">
        <v>210.32599999999999</v>
      </c>
      <c r="H42" s="108" t="s">
        <v>49</v>
      </c>
      <c r="I42" s="108" t="s">
        <v>50</v>
      </c>
      <c r="J42" s="108" t="s">
        <v>51</v>
      </c>
      <c r="K42" s="95" t="s">
        <v>52</v>
      </c>
      <c r="L42" s="124" t="s">
        <v>53</v>
      </c>
      <c r="M42" s="108" t="s">
        <v>52</v>
      </c>
      <c r="N42" s="124" t="s">
        <v>53</v>
      </c>
      <c r="O42" s="108" t="s">
        <v>52</v>
      </c>
      <c r="P42" s="124" t="s">
        <v>53</v>
      </c>
      <c r="Q42" s="95" t="s">
        <v>52</v>
      </c>
      <c r="R42" s="108"/>
      <c r="S42" s="108"/>
      <c r="T42" s="108"/>
      <c r="U42" s="108"/>
      <c r="V42" s="125" t="s">
        <v>91</v>
      </c>
      <c r="W42" s="125" t="s">
        <v>92</v>
      </c>
      <c r="X42" s="126" t="s">
        <v>93</v>
      </c>
      <c r="Y42" s="108" t="s">
        <v>104</v>
      </c>
      <c r="Z42" s="12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283">
        <f t="shared" si="43"/>
        <v>0</v>
      </c>
      <c r="BA42" s="253"/>
      <c r="BB42" s="283">
        <v>0</v>
      </c>
      <c r="BC42" s="283">
        <v>0</v>
      </c>
      <c r="BD42" s="283">
        <f t="shared" si="44"/>
        <v>0</v>
      </c>
      <c r="BE42" s="253"/>
      <c r="BF42" s="284">
        <f t="shared" si="5"/>
        <v>210.32599999999999</v>
      </c>
      <c r="BG42" s="283">
        <f t="shared" si="45"/>
        <v>0</v>
      </c>
      <c r="BH42" s="283">
        <f t="shared" si="7"/>
        <v>0</v>
      </c>
      <c r="BI42" s="283">
        <f t="shared" si="46"/>
        <v>0</v>
      </c>
      <c r="BJ42" s="283">
        <f t="shared" si="47"/>
        <v>0</v>
      </c>
      <c r="BL42" s="88" t="str">
        <f t="shared" si="19"/>
        <v>A-03-03-01-001Desarrollo de procesos restaurativos y acompañamiento a  comparecientes de Fuerza Pública</v>
      </c>
      <c r="BM42" s="88">
        <f t="shared" si="20"/>
        <v>0</v>
      </c>
      <c r="BN42" s="88" t="b">
        <f t="shared" si="21"/>
        <v>1</v>
      </c>
    </row>
    <row r="43" spans="1:66" s="121" customFormat="1" ht="28.5" customHeight="1" x14ac:dyDescent="0.25">
      <c r="A43" s="122">
        <f t="shared" si="40"/>
        <v>200</v>
      </c>
      <c r="B43" s="108">
        <v>10</v>
      </c>
      <c r="C43" s="108">
        <v>0</v>
      </c>
      <c r="D43" s="108">
        <f t="shared" si="41"/>
        <v>300</v>
      </c>
      <c r="E43" s="108">
        <v>27</v>
      </c>
      <c r="F43" s="123">
        <f t="shared" si="42"/>
        <v>210.327</v>
      </c>
      <c r="G43" s="249">
        <v>210.327</v>
      </c>
      <c r="H43" s="108" t="s">
        <v>49</v>
      </c>
      <c r="I43" s="108" t="s">
        <v>50</v>
      </c>
      <c r="J43" s="108" t="s">
        <v>51</v>
      </c>
      <c r="K43" s="95" t="s">
        <v>52</v>
      </c>
      <c r="L43" s="124" t="s">
        <v>53</v>
      </c>
      <c r="M43" s="108" t="s">
        <v>52</v>
      </c>
      <c r="N43" s="124" t="s">
        <v>53</v>
      </c>
      <c r="O43" s="108" t="s">
        <v>52</v>
      </c>
      <c r="P43" s="124" t="s">
        <v>53</v>
      </c>
      <c r="Q43" s="108" t="s">
        <v>52</v>
      </c>
      <c r="R43" s="108"/>
      <c r="S43" s="108"/>
      <c r="T43" s="108"/>
      <c r="U43" s="108"/>
      <c r="V43" s="125" t="s">
        <v>91</v>
      </c>
      <c r="W43" s="125" t="s">
        <v>92</v>
      </c>
      <c r="X43" s="126" t="s">
        <v>93</v>
      </c>
      <c r="Y43" s="96" t="s">
        <v>96</v>
      </c>
      <c r="Z43" s="12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283">
        <f t="shared" si="43"/>
        <v>0</v>
      </c>
      <c r="BA43" s="253"/>
      <c r="BB43" s="283">
        <v>0</v>
      </c>
      <c r="BC43" s="283">
        <v>0</v>
      </c>
      <c r="BD43" s="283">
        <f t="shared" si="44"/>
        <v>0</v>
      </c>
      <c r="BE43" s="253"/>
      <c r="BF43" s="284">
        <f t="shared" si="5"/>
        <v>210.327</v>
      </c>
      <c r="BG43" s="283">
        <f t="shared" si="45"/>
        <v>0</v>
      </c>
      <c r="BH43" s="283">
        <f t="shared" si="7"/>
        <v>0</v>
      </c>
      <c r="BI43" s="283">
        <f t="shared" si="46"/>
        <v>0</v>
      </c>
      <c r="BJ43" s="283">
        <f t="shared" si="47"/>
        <v>0</v>
      </c>
      <c r="BL43" s="88" t="str">
        <f t="shared" si="19"/>
        <v>A-03-03-01-001Acciones dirigidas al fortalecimiento de la empleabilidad y la inclusión laboral para la población objeto</v>
      </c>
      <c r="BM43" s="88">
        <f t="shared" si="20"/>
        <v>0</v>
      </c>
      <c r="BN43" s="88" t="b">
        <f t="shared" si="21"/>
        <v>1</v>
      </c>
    </row>
    <row r="44" spans="1:66" s="121" customFormat="1" ht="23.25" customHeight="1" x14ac:dyDescent="0.25">
      <c r="A44" s="122">
        <f t="shared" si="40"/>
        <v>200</v>
      </c>
      <c r="B44" s="108">
        <v>10</v>
      </c>
      <c r="C44" s="108">
        <v>0</v>
      </c>
      <c r="D44" s="108">
        <f t="shared" si="41"/>
        <v>300</v>
      </c>
      <c r="E44" s="108">
        <v>28</v>
      </c>
      <c r="F44" s="123">
        <f t="shared" si="42"/>
        <v>210.328</v>
      </c>
      <c r="G44" s="249">
        <v>210.328</v>
      </c>
      <c r="H44" s="108" t="s">
        <v>49</v>
      </c>
      <c r="I44" s="108" t="s">
        <v>50</v>
      </c>
      <c r="J44" s="108" t="s">
        <v>51</v>
      </c>
      <c r="K44" s="95" t="s">
        <v>52</v>
      </c>
      <c r="L44" s="124" t="s">
        <v>53</v>
      </c>
      <c r="M44" s="108" t="s">
        <v>52</v>
      </c>
      <c r="N44" s="124" t="s">
        <v>53</v>
      </c>
      <c r="O44" s="108" t="s">
        <v>52</v>
      </c>
      <c r="P44" s="124" t="s">
        <v>53</v>
      </c>
      <c r="Q44" s="108" t="s">
        <v>52</v>
      </c>
      <c r="R44" s="108"/>
      <c r="S44" s="108"/>
      <c r="T44" s="108"/>
      <c r="U44" s="108"/>
      <c r="V44" s="125" t="s">
        <v>91</v>
      </c>
      <c r="W44" s="125" t="s">
        <v>92</v>
      </c>
      <c r="X44" s="126" t="s">
        <v>93</v>
      </c>
      <c r="Y44" s="108" t="s">
        <v>109</v>
      </c>
      <c r="Z44" s="12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0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283">
        <f t="shared" si="43"/>
        <v>0</v>
      </c>
      <c r="BA44" s="253"/>
      <c r="BB44" s="283">
        <v>0</v>
      </c>
      <c r="BC44" s="283">
        <v>0</v>
      </c>
      <c r="BD44" s="283">
        <f t="shared" si="44"/>
        <v>0</v>
      </c>
      <c r="BE44" s="253"/>
      <c r="BF44" s="284">
        <f t="shared" si="5"/>
        <v>210.328</v>
      </c>
      <c r="BG44" s="283">
        <f t="shared" si="45"/>
        <v>0</v>
      </c>
      <c r="BH44" s="283">
        <f t="shared" si="7"/>
        <v>0</v>
      </c>
      <c r="BI44" s="283">
        <f t="shared" si="46"/>
        <v>0</v>
      </c>
      <c r="BJ44" s="283">
        <f t="shared" si="47"/>
        <v>0</v>
      </c>
      <c r="BL44" s="88" t="str">
        <f t="shared" si="19"/>
        <v>A-03-03-01-001Fortalecimiento de los sistemas de seguimiento y monitoreo</v>
      </c>
      <c r="BM44" s="88">
        <f t="shared" si="20"/>
        <v>0</v>
      </c>
      <c r="BN44" s="88" t="b">
        <f t="shared" si="21"/>
        <v>1</v>
      </c>
    </row>
    <row r="45" spans="1:66" s="121" customFormat="1" ht="23.25" customHeight="1" x14ac:dyDescent="0.25">
      <c r="A45" s="122">
        <f t="shared" si="40"/>
        <v>200</v>
      </c>
      <c r="B45" s="108">
        <v>10</v>
      </c>
      <c r="C45" s="108">
        <v>0</v>
      </c>
      <c r="D45" s="108">
        <f t="shared" si="41"/>
        <v>300</v>
      </c>
      <c r="E45" s="108">
        <v>29</v>
      </c>
      <c r="F45" s="123">
        <f t="shared" si="42"/>
        <v>210.32900000000001</v>
      </c>
      <c r="G45" s="249">
        <v>210.32900000000001</v>
      </c>
      <c r="H45" s="108" t="s">
        <v>49</v>
      </c>
      <c r="I45" s="108" t="s">
        <v>50</v>
      </c>
      <c r="J45" s="108" t="s">
        <v>51</v>
      </c>
      <c r="K45" s="95" t="s">
        <v>52</v>
      </c>
      <c r="L45" s="124" t="s">
        <v>53</v>
      </c>
      <c r="M45" s="108" t="s">
        <v>52</v>
      </c>
      <c r="N45" s="124" t="s">
        <v>53</v>
      </c>
      <c r="O45" s="108" t="s">
        <v>52</v>
      </c>
      <c r="P45" s="124" t="s">
        <v>53</v>
      </c>
      <c r="Q45" s="95" t="s">
        <v>52</v>
      </c>
      <c r="R45" s="108"/>
      <c r="S45" s="108"/>
      <c r="T45" s="108"/>
      <c r="U45" s="108"/>
      <c r="V45" s="125" t="s">
        <v>91</v>
      </c>
      <c r="W45" s="125" t="s">
        <v>92</v>
      </c>
      <c r="X45" s="126" t="s">
        <v>93</v>
      </c>
      <c r="Y45" s="108" t="s">
        <v>98</v>
      </c>
      <c r="Z45" s="12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283">
        <f t="shared" si="43"/>
        <v>0</v>
      </c>
      <c r="BA45" s="253"/>
      <c r="BB45" s="283">
        <v>0</v>
      </c>
      <c r="BC45" s="283">
        <v>0</v>
      </c>
      <c r="BD45" s="283">
        <f t="shared" si="44"/>
        <v>0</v>
      </c>
      <c r="BE45" s="253"/>
      <c r="BF45" s="284">
        <f t="shared" si="5"/>
        <v>210.32900000000001</v>
      </c>
      <c r="BG45" s="283">
        <f t="shared" si="45"/>
        <v>0</v>
      </c>
      <c r="BH45" s="283">
        <f t="shared" si="7"/>
        <v>0</v>
      </c>
      <c r="BI45" s="283">
        <f t="shared" si="46"/>
        <v>0</v>
      </c>
      <c r="BJ45" s="283">
        <f t="shared" si="47"/>
        <v>0</v>
      </c>
      <c r="BL45" s="88" t="str">
        <f t="shared" si="19"/>
        <v>A-03-03-01-001Acciones para la Promoción del desarrollo integral, aprendizaje para la paz y prevención de vulnerabilidades de niños y niñas</v>
      </c>
      <c r="BM45" s="88">
        <f t="shared" si="20"/>
        <v>0</v>
      </c>
      <c r="BN45" s="88" t="b">
        <f t="shared" si="21"/>
        <v>1</v>
      </c>
    </row>
    <row r="46" spans="1:66" s="121" customFormat="1" ht="23.25" customHeight="1" x14ac:dyDescent="0.25">
      <c r="A46" s="122">
        <f t="shared" si="40"/>
        <v>200</v>
      </c>
      <c r="B46" s="108">
        <v>10</v>
      </c>
      <c r="C46" s="108">
        <v>0</v>
      </c>
      <c r="D46" s="108">
        <f t="shared" si="41"/>
        <v>300</v>
      </c>
      <c r="E46" s="108">
        <v>31</v>
      </c>
      <c r="F46" s="123">
        <f t="shared" si="42"/>
        <v>210.33099999999999</v>
      </c>
      <c r="G46" s="249">
        <v>210.33099999999999</v>
      </c>
      <c r="H46" s="108" t="s">
        <v>49</v>
      </c>
      <c r="I46" s="108" t="s">
        <v>50</v>
      </c>
      <c r="J46" s="108" t="s">
        <v>51</v>
      </c>
      <c r="K46" s="95" t="s">
        <v>52</v>
      </c>
      <c r="L46" s="124" t="s">
        <v>53</v>
      </c>
      <c r="M46" s="108" t="s">
        <v>52</v>
      </c>
      <c r="N46" s="124" t="s">
        <v>53</v>
      </c>
      <c r="O46" s="108" t="s">
        <v>52</v>
      </c>
      <c r="P46" s="124" t="s">
        <v>53</v>
      </c>
      <c r="Q46" s="95" t="s">
        <v>52</v>
      </c>
      <c r="R46" s="108"/>
      <c r="S46" s="108"/>
      <c r="T46" s="108"/>
      <c r="U46" s="108"/>
      <c r="V46" s="125" t="s">
        <v>91</v>
      </c>
      <c r="W46" s="125" t="s">
        <v>92</v>
      </c>
      <c r="X46" s="126" t="s">
        <v>93</v>
      </c>
      <c r="Y46" s="108" t="s">
        <v>99</v>
      </c>
      <c r="Z46" s="12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283">
        <f t="shared" si="43"/>
        <v>0</v>
      </c>
      <c r="BA46" s="253"/>
      <c r="BB46" s="283">
        <v>0</v>
      </c>
      <c r="BC46" s="283">
        <v>0</v>
      </c>
      <c r="BD46" s="283">
        <f t="shared" si="44"/>
        <v>0</v>
      </c>
      <c r="BE46" s="253"/>
      <c r="BF46" s="284">
        <f t="shared" si="5"/>
        <v>210.33099999999999</v>
      </c>
      <c r="BG46" s="283">
        <f t="shared" si="45"/>
        <v>0</v>
      </c>
      <c r="BH46" s="283">
        <f t="shared" si="7"/>
        <v>0</v>
      </c>
      <c r="BI46" s="283">
        <f t="shared" si="46"/>
        <v>0</v>
      </c>
      <c r="BJ46" s="283">
        <f t="shared" si="47"/>
        <v>0</v>
      </c>
      <c r="BL46" s="88" t="str">
        <f t="shared" si="19"/>
        <v>A-03-03-01-001Apoyo a procesos de Educación superior de la población objeto</v>
      </c>
      <c r="BM46" s="88">
        <f t="shared" si="20"/>
        <v>0</v>
      </c>
      <c r="BN46" s="88" t="b">
        <f t="shared" si="21"/>
        <v>1</v>
      </c>
    </row>
    <row r="47" spans="1:66" s="121" customFormat="1" ht="23.25" customHeight="1" x14ac:dyDescent="0.25">
      <c r="A47" s="122">
        <f t="shared" si="40"/>
        <v>200</v>
      </c>
      <c r="B47" s="108">
        <v>10</v>
      </c>
      <c r="C47" s="108">
        <v>0</v>
      </c>
      <c r="D47" s="108">
        <f t="shared" si="41"/>
        <v>300</v>
      </c>
      <c r="E47" s="108">
        <v>32</v>
      </c>
      <c r="F47" s="123">
        <f t="shared" si="42"/>
        <v>210.33199999999999</v>
      </c>
      <c r="G47" s="249">
        <v>210.33199999999999</v>
      </c>
      <c r="H47" s="108" t="s">
        <v>49</v>
      </c>
      <c r="I47" s="108" t="s">
        <v>50</v>
      </c>
      <c r="J47" s="108" t="s">
        <v>51</v>
      </c>
      <c r="K47" s="95" t="s">
        <v>52</v>
      </c>
      <c r="L47" s="124" t="s">
        <v>53</v>
      </c>
      <c r="M47" s="108" t="s">
        <v>52</v>
      </c>
      <c r="N47" s="124" t="s">
        <v>53</v>
      </c>
      <c r="O47" s="108" t="s">
        <v>52</v>
      </c>
      <c r="P47" s="124" t="s">
        <v>53</v>
      </c>
      <c r="Q47" s="95" t="s">
        <v>52</v>
      </c>
      <c r="R47" s="108"/>
      <c r="S47" s="108"/>
      <c r="T47" s="108"/>
      <c r="U47" s="108"/>
      <c r="V47" s="125" t="s">
        <v>91</v>
      </c>
      <c r="W47" s="125" t="s">
        <v>92</v>
      </c>
      <c r="X47" s="126" t="s">
        <v>93</v>
      </c>
      <c r="Y47" s="108" t="s">
        <v>108</v>
      </c>
      <c r="Z47" s="12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87">
        <v>0</v>
      </c>
      <c r="AI47" s="87">
        <v>0</v>
      </c>
      <c r="AJ47" s="87"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283">
        <f t="shared" si="43"/>
        <v>0</v>
      </c>
      <c r="BA47" s="253"/>
      <c r="BB47" s="283">
        <v>0</v>
      </c>
      <c r="BC47" s="283">
        <v>0</v>
      </c>
      <c r="BD47" s="283">
        <f t="shared" si="44"/>
        <v>0</v>
      </c>
      <c r="BE47" s="253"/>
      <c r="BF47" s="284">
        <f t="shared" si="5"/>
        <v>210.33199999999999</v>
      </c>
      <c r="BG47" s="283">
        <f t="shared" si="45"/>
        <v>0</v>
      </c>
      <c r="BH47" s="283">
        <f t="shared" si="7"/>
        <v>0</v>
      </c>
      <c r="BI47" s="283">
        <f t="shared" si="46"/>
        <v>0</v>
      </c>
      <c r="BJ47" s="283">
        <f t="shared" si="47"/>
        <v>0</v>
      </c>
      <c r="BL47" s="88" t="str">
        <f t="shared" si="19"/>
        <v>A-03-03-01-001Estrategia diferencial para jóvenes</v>
      </c>
      <c r="BM47" s="88">
        <f t="shared" si="20"/>
        <v>0</v>
      </c>
      <c r="BN47" s="88" t="b">
        <f t="shared" si="21"/>
        <v>1</v>
      </c>
    </row>
    <row r="48" spans="1:66" s="121" customFormat="1" ht="43.5" customHeight="1" x14ac:dyDescent="0.25">
      <c r="A48" s="122">
        <f t="shared" si="40"/>
        <v>200</v>
      </c>
      <c r="B48" s="108">
        <v>10</v>
      </c>
      <c r="C48" s="108">
        <v>0</v>
      </c>
      <c r="D48" s="108">
        <f t="shared" si="41"/>
        <v>300</v>
      </c>
      <c r="E48" s="108">
        <v>33</v>
      </c>
      <c r="F48" s="123">
        <f t="shared" si="42"/>
        <v>210.333</v>
      </c>
      <c r="G48" s="249">
        <v>210.333</v>
      </c>
      <c r="H48" s="108" t="s">
        <v>49</v>
      </c>
      <c r="I48" s="108" t="s">
        <v>50</v>
      </c>
      <c r="J48" s="108" t="s">
        <v>51</v>
      </c>
      <c r="K48" s="95" t="s">
        <v>52</v>
      </c>
      <c r="L48" s="124" t="s">
        <v>53</v>
      </c>
      <c r="M48" s="108" t="s">
        <v>52</v>
      </c>
      <c r="N48" s="124" t="s">
        <v>53</v>
      </c>
      <c r="O48" s="108" t="s">
        <v>52</v>
      </c>
      <c r="P48" s="124" t="s">
        <v>53</v>
      </c>
      <c r="Q48" s="108" t="s">
        <v>52</v>
      </c>
      <c r="R48" s="108"/>
      <c r="S48" s="108"/>
      <c r="T48" s="108"/>
      <c r="U48" s="108"/>
      <c r="V48" s="125" t="s">
        <v>91</v>
      </c>
      <c r="W48" s="125" t="s">
        <v>92</v>
      </c>
      <c r="X48" s="126" t="s">
        <v>93</v>
      </c>
      <c r="Y48" s="108" t="s">
        <v>100</v>
      </c>
      <c r="Z48" s="12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87">
        <v>0</v>
      </c>
      <c r="AI48" s="87">
        <v>0</v>
      </c>
      <c r="AJ48" s="87"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283">
        <f t="shared" si="43"/>
        <v>0</v>
      </c>
      <c r="BA48" s="253"/>
      <c r="BB48" s="283">
        <v>0</v>
      </c>
      <c r="BC48" s="283">
        <v>0</v>
      </c>
      <c r="BD48" s="283">
        <f t="shared" si="44"/>
        <v>0</v>
      </c>
      <c r="BE48" s="253"/>
      <c r="BF48" s="284">
        <f t="shared" si="5"/>
        <v>210.333</v>
      </c>
      <c r="BG48" s="283">
        <f t="shared" si="45"/>
        <v>0</v>
      </c>
      <c r="BH48" s="283">
        <f t="shared" si="7"/>
        <v>0</v>
      </c>
      <c r="BI48" s="283">
        <f t="shared" si="46"/>
        <v>0</v>
      </c>
      <c r="BJ48" s="283">
        <f t="shared" si="47"/>
        <v>0</v>
      </c>
      <c r="BL48" s="88" t="str">
        <f t="shared" si="19"/>
        <v>A-03-03-01-001Beneficios Económicos (Asignación Mensual)</v>
      </c>
      <c r="BM48" s="88">
        <f t="shared" si="20"/>
        <v>0</v>
      </c>
      <c r="BN48" s="88" t="b">
        <f t="shared" si="21"/>
        <v>1</v>
      </c>
    </row>
    <row r="49" spans="1:66" s="121" customFormat="1" ht="25.5" customHeight="1" x14ac:dyDescent="0.25">
      <c r="A49" s="122">
        <f t="shared" si="40"/>
        <v>200</v>
      </c>
      <c r="B49" s="108">
        <v>10</v>
      </c>
      <c r="C49" s="108">
        <v>0</v>
      </c>
      <c r="D49" s="108">
        <f t="shared" si="41"/>
        <v>300</v>
      </c>
      <c r="E49" s="108">
        <v>34</v>
      </c>
      <c r="F49" s="123">
        <f t="shared" si="42"/>
        <v>210.334</v>
      </c>
      <c r="G49" s="249">
        <v>210.334</v>
      </c>
      <c r="H49" s="108" t="s">
        <v>49</v>
      </c>
      <c r="I49" s="108" t="s">
        <v>50</v>
      </c>
      <c r="J49" s="108" t="s">
        <v>51</v>
      </c>
      <c r="K49" s="95" t="s">
        <v>52</v>
      </c>
      <c r="L49" s="124" t="s">
        <v>53</v>
      </c>
      <c r="M49" s="108" t="s">
        <v>52</v>
      </c>
      <c r="N49" s="124" t="s">
        <v>53</v>
      </c>
      <c r="O49" s="108" t="s">
        <v>52</v>
      </c>
      <c r="P49" s="124" t="s">
        <v>53</v>
      </c>
      <c r="Q49" s="108" t="s">
        <v>52</v>
      </c>
      <c r="R49" s="108"/>
      <c r="S49" s="108"/>
      <c r="T49" s="108"/>
      <c r="U49" s="108"/>
      <c r="V49" s="125" t="s">
        <v>91</v>
      </c>
      <c r="W49" s="125" t="s">
        <v>92</v>
      </c>
      <c r="X49" s="126" t="s">
        <v>93</v>
      </c>
      <c r="Y49" s="108" t="s">
        <v>117</v>
      </c>
      <c r="Z49" s="12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283">
        <f t="shared" si="43"/>
        <v>0</v>
      </c>
      <c r="BA49" s="253"/>
      <c r="BB49" s="283">
        <v>0</v>
      </c>
      <c r="BC49" s="283">
        <v>0</v>
      </c>
      <c r="BD49" s="283">
        <f t="shared" si="44"/>
        <v>0</v>
      </c>
      <c r="BE49" s="253"/>
      <c r="BF49" s="284">
        <f t="shared" si="5"/>
        <v>210.334</v>
      </c>
      <c r="BG49" s="283">
        <f t="shared" si="45"/>
        <v>0</v>
      </c>
      <c r="BH49" s="283">
        <f t="shared" si="7"/>
        <v>0</v>
      </c>
      <c r="BI49" s="283">
        <f t="shared" si="46"/>
        <v>0</v>
      </c>
      <c r="BJ49" s="283">
        <f t="shared" si="47"/>
        <v>0</v>
      </c>
      <c r="BL49" s="88" t="str">
        <f t="shared" si="19"/>
        <v>A-03-03-01-001Suministro Económico de Alimentación</v>
      </c>
      <c r="BM49" s="88">
        <f t="shared" si="20"/>
        <v>0</v>
      </c>
      <c r="BN49" s="88" t="b">
        <f t="shared" si="21"/>
        <v>1</v>
      </c>
    </row>
    <row r="50" spans="1:66" s="121" customFormat="1" ht="19.5" customHeight="1" x14ac:dyDescent="0.25">
      <c r="A50" s="122">
        <f t="shared" si="40"/>
        <v>200</v>
      </c>
      <c r="B50" s="108">
        <v>10</v>
      </c>
      <c r="C50" s="108">
        <v>0</v>
      </c>
      <c r="D50" s="108">
        <f t="shared" si="41"/>
        <v>300</v>
      </c>
      <c r="E50" s="108">
        <v>35</v>
      </c>
      <c r="F50" s="123">
        <f t="shared" si="42"/>
        <v>210.33500000000001</v>
      </c>
      <c r="G50" s="249">
        <v>210.33500000000001</v>
      </c>
      <c r="H50" s="108" t="s">
        <v>49</v>
      </c>
      <c r="I50" s="108" t="s">
        <v>50</v>
      </c>
      <c r="J50" s="108" t="s">
        <v>51</v>
      </c>
      <c r="K50" s="95" t="s">
        <v>52</v>
      </c>
      <c r="L50" s="124" t="s">
        <v>53</v>
      </c>
      <c r="M50" s="108" t="s">
        <v>52</v>
      </c>
      <c r="N50" s="124" t="s">
        <v>53</v>
      </c>
      <c r="O50" s="108" t="s">
        <v>52</v>
      </c>
      <c r="P50" s="124" t="s">
        <v>53</v>
      </c>
      <c r="Q50" s="108" t="s">
        <v>52</v>
      </c>
      <c r="R50" s="108"/>
      <c r="S50" s="108"/>
      <c r="T50" s="108"/>
      <c r="U50" s="108"/>
      <c r="V50" s="125" t="s">
        <v>91</v>
      </c>
      <c r="W50" s="125" t="s">
        <v>92</v>
      </c>
      <c r="X50" s="126" t="s">
        <v>93</v>
      </c>
      <c r="Y50" s="108" t="s">
        <v>532</v>
      </c>
      <c r="Z50" s="12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87">
        <v>0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283">
        <f t="shared" si="43"/>
        <v>0</v>
      </c>
      <c r="BA50" s="253"/>
      <c r="BB50" s="283">
        <v>0</v>
      </c>
      <c r="BC50" s="283">
        <v>0</v>
      </c>
      <c r="BD50" s="283">
        <f t="shared" si="44"/>
        <v>0</v>
      </c>
      <c r="BE50" s="253"/>
      <c r="BF50" s="284">
        <f t="shared" si="5"/>
        <v>210.33500000000001</v>
      </c>
      <c r="BG50" s="283">
        <f t="shared" si="45"/>
        <v>0</v>
      </c>
      <c r="BH50" s="283">
        <f t="shared" si="7"/>
        <v>0</v>
      </c>
      <c r="BI50" s="283">
        <f t="shared" si="46"/>
        <v>0</v>
      </c>
      <c r="BJ50" s="283">
        <f t="shared" si="47"/>
        <v>0</v>
      </c>
      <c r="BL50" s="88" t="str">
        <f t="shared" si="19"/>
        <v>A-03-03-01-001Estrategia de Acompañamiento a Familiares de presonas fallecidas (asesinadas) y desaparecidas</v>
      </c>
      <c r="BM50" s="88">
        <f t="shared" si="20"/>
        <v>0</v>
      </c>
      <c r="BN50" s="88" t="b">
        <f t="shared" si="21"/>
        <v>1</v>
      </c>
    </row>
    <row r="51" spans="1:66" s="121" customFormat="1" ht="23.25" customHeight="1" x14ac:dyDescent="0.25">
      <c r="A51" s="122">
        <f t="shared" si="40"/>
        <v>200</v>
      </c>
      <c r="B51" s="108">
        <v>10</v>
      </c>
      <c r="C51" s="108">
        <v>0</v>
      </c>
      <c r="D51" s="108">
        <f t="shared" si="41"/>
        <v>300</v>
      </c>
      <c r="E51" s="108">
        <v>36</v>
      </c>
      <c r="F51" s="123">
        <f t="shared" si="42"/>
        <v>210.33600000000001</v>
      </c>
      <c r="G51" s="249">
        <v>210.33600000000001</v>
      </c>
      <c r="H51" s="108" t="s">
        <v>49</v>
      </c>
      <c r="I51" s="108" t="s">
        <v>50</v>
      </c>
      <c r="J51" s="108" t="s">
        <v>51</v>
      </c>
      <c r="K51" s="95" t="s">
        <v>52</v>
      </c>
      <c r="L51" s="124" t="s">
        <v>53</v>
      </c>
      <c r="M51" s="108" t="s">
        <v>52</v>
      </c>
      <c r="N51" s="124" t="s">
        <v>53</v>
      </c>
      <c r="O51" s="108" t="s">
        <v>52</v>
      </c>
      <c r="P51" s="124" t="s">
        <v>53</v>
      </c>
      <c r="Q51" s="108" t="s">
        <v>52</v>
      </c>
      <c r="R51" s="108"/>
      <c r="S51" s="108"/>
      <c r="T51" s="108"/>
      <c r="U51" s="108"/>
      <c r="V51" s="125" t="s">
        <v>91</v>
      </c>
      <c r="W51" s="125" t="s">
        <v>92</v>
      </c>
      <c r="X51" s="126" t="s">
        <v>93</v>
      </c>
      <c r="Y51" s="108" t="s">
        <v>116</v>
      </c>
      <c r="Z51" s="127">
        <v>500000000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283">
        <f t="shared" si="43"/>
        <v>500000000</v>
      </c>
      <c r="BA51" s="253"/>
      <c r="BB51" s="283">
        <v>0</v>
      </c>
      <c r="BC51" s="283">
        <v>0</v>
      </c>
      <c r="BD51" s="283">
        <f t="shared" si="44"/>
        <v>500000000</v>
      </c>
      <c r="BE51" s="253"/>
      <c r="BF51" s="284">
        <f t="shared" si="5"/>
        <v>210.33600000000001</v>
      </c>
      <c r="BG51" s="283">
        <f t="shared" si="45"/>
        <v>0</v>
      </c>
      <c r="BH51" s="283">
        <f t="shared" si="7"/>
        <v>500000000</v>
      </c>
      <c r="BI51" s="283">
        <f t="shared" si="46"/>
        <v>0</v>
      </c>
      <c r="BJ51" s="283">
        <f t="shared" si="47"/>
        <v>0</v>
      </c>
      <c r="BL51" s="88" t="str">
        <f t="shared" si="19"/>
        <v>A-03-03-01-001Programa/Estrategia de Reunificación Familiar</v>
      </c>
      <c r="BM51" s="88">
        <f t="shared" si="20"/>
        <v>500000000</v>
      </c>
      <c r="BN51" s="88" t="b">
        <f t="shared" si="21"/>
        <v>1</v>
      </c>
    </row>
    <row r="52" spans="1:66" s="121" customFormat="1" ht="23.25" customHeight="1" x14ac:dyDescent="0.25">
      <c r="A52" s="122">
        <f t="shared" si="40"/>
        <v>200</v>
      </c>
      <c r="B52" s="108">
        <v>10</v>
      </c>
      <c r="C52" s="108">
        <v>0</v>
      </c>
      <c r="D52" s="108">
        <f t="shared" si="41"/>
        <v>400</v>
      </c>
      <c r="E52" s="108">
        <v>1</v>
      </c>
      <c r="F52" s="123">
        <f t="shared" si="42"/>
        <v>210.40100000000001</v>
      </c>
      <c r="G52" s="249">
        <v>210.40100000000001</v>
      </c>
      <c r="H52" s="108" t="s">
        <v>118</v>
      </c>
      <c r="I52" s="108" t="s">
        <v>118</v>
      </c>
      <c r="J52" s="108" t="s">
        <v>119</v>
      </c>
      <c r="K52" s="95" t="s">
        <v>120</v>
      </c>
      <c r="L52" s="124" t="s">
        <v>121</v>
      </c>
      <c r="M52" s="108" t="s">
        <v>122</v>
      </c>
      <c r="N52" s="124" t="s">
        <v>123</v>
      </c>
      <c r="O52" s="108"/>
      <c r="P52" s="124" t="s">
        <v>125</v>
      </c>
      <c r="Q52" s="95" t="s">
        <v>124</v>
      </c>
      <c r="R52" s="108"/>
      <c r="S52" s="108"/>
      <c r="T52" s="108"/>
      <c r="U52" s="108"/>
      <c r="V52" s="125" t="s">
        <v>91</v>
      </c>
      <c r="W52" s="125" t="s">
        <v>92</v>
      </c>
      <c r="X52" s="126" t="s">
        <v>93</v>
      </c>
      <c r="Y52" s="108" t="s">
        <v>127</v>
      </c>
      <c r="Z52" s="127">
        <v>150000000</v>
      </c>
      <c r="AA52" s="87">
        <v>0</v>
      </c>
      <c r="AB52" s="87">
        <v>0</v>
      </c>
      <c r="AC52" s="87">
        <v>0</v>
      </c>
      <c r="AD52" s="87">
        <v>0</v>
      </c>
      <c r="AE52" s="87">
        <v>0</v>
      </c>
      <c r="AF52" s="87">
        <v>0</v>
      </c>
      <c r="AG52" s="87">
        <v>0</v>
      </c>
      <c r="AH52" s="87">
        <v>0</v>
      </c>
      <c r="AI52" s="87">
        <v>0</v>
      </c>
      <c r="AJ52" s="87"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283">
        <f t="shared" si="43"/>
        <v>150000000</v>
      </c>
      <c r="BA52" s="253"/>
      <c r="BB52" s="283">
        <v>0</v>
      </c>
      <c r="BC52" s="283">
        <v>0</v>
      </c>
      <c r="BD52" s="283">
        <f t="shared" si="44"/>
        <v>150000000</v>
      </c>
      <c r="BE52" s="253"/>
      <c r="BF52" s="284">
        <f t="shared" si="5"/>
        <v>210.40100000000001</v>
      </c>
      <c r="BG52" s="283">
        <f t="shared" si="45"/>
        <v>0</v>
      </c>
      <c r="BH52" s="283">
        <f t="shared" si="7"/>
        <v>150000000</v>
      </c>
      <c r="BI52" s="283">
        <f t="shared" si="46"/>
        <v>0</v>
      </c>
      <c r="BJ52" s="283">
        <f t="shared" si="47"/>
        <v>0</v>
      </c>
      <c r="BL52" s="88" t="str">
        <f t="shared" si="19"/>
        <v>C-0211-1000-3-53107c-0211015-02Prevención victimización y reincidencia de PPR en territorio. 
Servicios de educación informal en derechos humanos, análisis y gestión del riesgo de victimización y reincidencia</v>
      </c>
      <c r="BM52" s="88">
        <f t="shared" si="20"/>
        <v>150000000</v>
      </c>
      <c r="BN52" s="88" t="b">
        <f t="shared" si="21"/>
        <v>1</v>
      </c>
    </row>
    <row r="53" spans="1:66" s="121" customFormat="1" ht="23.25" customHeight="1" x14ac:dyDescent="0.25">
      <c r="A53" s="122">
        <f t="shared" si="40"/>
        <v>200</v>
      </c>
      <c r="B53" s="108">
        <v>10</v>
      </c>
      <c r="C53" s="108">
        <v>0</v>
      </c>
      <c r="D53" s="108">
        <f t="shared" si="41"/>
        <v>400</v>
      </c>
      <c r="E53" s="108">
        <v>2</v>
      </c>
      <c r="F53" s="123">
        <f t="shared" si="42"/>
        <v>210.40199999999999</v>
      </c>
      <c r="G53" s="249">
        <v>210.40199999999999</v>
      </c>
      <c r="H53" s="108" t="s">
        <v>118</v>
      </c>
      <c r="I53" s="108" t="s">
        <v>118</v>
      </c>
      <c r="J53" s="108" t="s">
        <v>119</v>
      </c>
      <c r="K53" s="95" t="s">
        <v>120</v>
      </c>
      <c r="L53" s="124" t="s">
        <v>121</v>
      </c>
      <c r="M53" s="108" t="s">
        <v>122</v>
      </c>
      <c r="N53" s="124" t="s">
        <v>123</v>
      </c>
      <c r="O53" s="108"/>
      <c r="P53" s="124" t="s">
        <v>129</v>
      </c>
      <c r="Q53" s="95" t="s">
        <v>128</v>
      </c>
      <c r="R53" s="108"/>
      <c r="S53" s="108"/>
      <c r="T53" s="108"/>
      <c r="U53" s="108"/>
      <c r="V53" s="125" t="s">
        <v>91</v>
      </c>
      <c r="W53" s="125" t="s">
        <v>92</v>
      </c>
      <c r="X53" s="126" t="s">
        <v>93</v>
      </c>
      <c r="Y53" s="108" t="s">
        <v>130</v>
      </c>
      <c r="Z53" s="127">
        <v>840000000</v>
      </c>
      <c r="AA53" s="87">
        <v>0</v>
      </c>
      <c r="AB53" s="87">
        <v>0</v>
      </c>
      <c r="AC53" s="87">
        <v>0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283">
        <f t="shared" si="43"/>
        <v>840000000</v>
      </c>
      <c r="BA53" s="253"/>
      <c r="BB53" s="283">
        <v>0</v>
      </c>
      <c r="BC53" s="283">
        <v>0</v>
      </c>
      <c r="BD53" s="283">
        <f t="shared" si="44"/>
        <v>840000000</v>
      </c>
      <c r="BE53" s="253"/>
      <c r="BF53" s="284">
        <f t="shared" si="5"/>
        <v>210.40199999999999</v>
      </c>
      <c r="BG53" s="283">
        <f t="shared" si="45"/>
        <v>0</v>
      </c>
      <c r="BH53" s="283">
        <f t="shared" si="7"/>
        <v>840000000</v>
      </c>
      <c r="BI53" s="283">
        <f t="shared" si="46"/>
        <v>0</v>
      </c>
      <c r="BJ53" s="283">
        <f t="shared" si="47"/>
        <v>0</v>
      </c>
      <c r="BL53" s="88" t="str">
        <f t="shared" si="19"/>
        <v>C-0211-1000-3-53107c-0211017-03Prevención victimización y reincidencia de PPR en territorio.
Servicio de apoyo financiero a iniciativas locales de prevención de riesgos de victimización y reincidencia</v>
      </c>
      <c r="BM53" s="88">
        <f t="shared" si="20"/>
        <v>840000000</v>
      </c>
      <c r="BN53" s="88" t="b">
        <f t="shared" si="21"/>
        <v>1</v>
      </c>
    </row>
    <row r="54" spans="1:66" s="121" customFormat="1" ht="38.25" customHeight="1" x14ac:dyDescent="0.25">
      <c r="A54" s="122">
        <f t="shared" si="40"/>
        <v>200</v>
      </c>
      <c r="B54" s="108">
        <v>10</v>
      </c>
      <c r="C54" s="108">
        <v>0</v>
      </c>
      <c r="D54" s="108">
        <f t="shared" si="41"/>
        <v>400</v>
      </c>
      <c r="E54" s="108">
        <v>3</v>
      </c>
      <c r="F54" s="123">
        <f t="shared" si="42"/>
        <v>210.40299999999999</v>
      </c>
      <c r="G54" s="249">
        <v>210.40299999999999</v>
      </c>
      <c r="H54" s="108" t="s">
        <v>118</v>
      </c>
      <c r="I54" s="108" t="s">
        <v>118</v>
      </c>
      <c r="J54" s="108" t="s">
        <v>119</v>
      </c>
      <c r="K54" s="95" t="s">
        <v>120</v>
      </c>
      <c r="L54" s="124" t="s">
        <v>121</v>
      </c>
      <c r="M54" s="108" t="s">
        <v>122</v>
      </c>
      <c r="N54" s="124" t="s">
        <v>123</v>
      </c>
      <c r="O54" s="108"/>
      <c r="P54" s="124" t="s">
        <v>132</v>
      </c>
      <c r="Q54" s="95" t="s">
        <v>131</v>
      </c>
      <c r="R54" s="108"/>
      <c r="S54" s="108"/>
      <c r="T54" s="108"/>
      <c r="U54" s="108"/>
      <c r="V54" s="125" t="s">
        <v>91</v>
      </c>
      <c r="W54" s="125" t="s">
        <v>92</v>
      </c>
      <c r="X54" s="126" t="s">
        <v>93</v>
      </c>
      <c r="Y54" s="108" t="s">
        <v>133</v>
      </c>
      <c r="Z54" s="127">
        <v>0</v>
      </c>
      <c r="AA54" s="87">
        <v>0</v>
      </c>
      <c r="AB54" s="87">
        <v>0</v>
      </c>
      <c r="AC54" s="87">
        <v>0</v>
      </c>
      <c r="AD54" s="87">
        <v>0</v>
      </c>
      <c r="AE54" s="87">
        <v>0</v>
      </c>
      <c r="AF54" s="87">
        <v>0</v>
      </c>
      <c r="AG54" s="87">
        <v>0</v>
      </c>
      <c r="AH54" s="87">
        <v>0</v>
      </c>
      <c r="AI54" s="87">
        <v>0</v>
      </c>
      <c r="AJ54" s="87"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283">
        <f t="shared" si="43"/>
        <v>0</v>
      </c>
      <c r="BA54" s="253"/>
      <c r="BB54" s="283">
        <v>0</v>
      </c>
      <c r="BC54" s="283">
        <v>0</v>
      </c>
      <c r="BD54" s="283">
        <f t="shared" si="44"/>
        <v>0</v>
      </c>
      <c r="BE54" s="253"/>
      <c r="BF54" s="284">
        <f t="shared" si="5"/>
        <v>210.40299999999999</v>
      </c>
      <c r="BG54" s="283">
        <f t="shared" si="45"/>
        <v>0</v>
      </c>
      <c r="BH54" s="283">
        <f t="shared" si="7"/>
        <v>0</v>
      </c>
      <c r="BI54" s="283">
        <f t="shared" ref="BI54:BI85" si="55">BG54+BB54</f>
        <v>0</v>
      </c>
      <c r="BJ54" s="283">
        <f t="shared" si="47"/>
        <v>0</v>
      </c>
      <c r="BL54" s="88" t="str">
        <f t="shared" si="19"/>
        <v xml:space="preserve">C-0211-1000-3-53107c-0211018-02Prevención victimización y reincidencia de PPR en territorio.
Servicios de divulgación sobre Reintegración / Reincorporación, convivencia y reconciliación </v>
      </c>
      <c r="BM54" s="88">
        <f t="shared" si="20"/>
        <v>0</v>
      </c>
      <c r="BN54" s="88" t="b">
        <f t="shared" si="21"/>
        <v>1</v>
      </c>
    </row>
    <row r="55" spans="1:66" s="121" customFormat="1" ht="23.25" customHeight="1" x14ac:dyDescent="0.25">
      <c r="A55" s="122">
        <f t="shared" ref="A55:A104" si="56">IF(V55="a. DIRECCIÓN GENERAL",100,IF(V55="c. SECRETARIA GENERAL",300,IF(V55="b. DIR. PROGRAMATICA DE REINTEGRACION",200)))</f>
        <v>200</v>
      </c>
      <c r="B55" s="108">
        <v>10</v>
      </c>
      <c r="C55" s="108">
        <v>0</v>
      </c>
      <c r="D55" s="108">
        <f t="shared" ref="D55:D104" si="57">IF(I55="P",100,IF(OR(I55="G",I55="GA"),200,IF(OR(I55="T",I55="TP",I55="TF"),300,IF(I55="I",400,IF(I55="B",500)))))</f>
        <v>400</v>
      </c>
      <c r="E55" s="108">
        <v>4</v>
      </c>
      <c r="F55" s="123">
        <f t="shared" ref="F55:F104" si="58">A55+B55+C55+((D55+E55)/1000)</f>
        <v>210.404</v>
      </c>
      <c r="G55" s="249">
        <v>210.404</v>
      </c>
      <c r="H55" s="108" t="s">
        <v>118</v>
      </c>
      <c r="I55" s="108" t="s">
        <v>118</v>
      </c>
      <c r="J55" s="108" t="s">
        <v>119</v>
      </c>
      <c r="K55" s="95" t="s">
        <v>120</v>
      </c>
      <c r="L55" s="124" t="s">
        <v>121</v>
      </c>
      <c r="M55" s="108" t="s">
        <v>122</v>
      </c>
      <c r="N55" s="124" t="s">
        <v>123</v>
      </c>
      <c r="O55" s="108"/>
      <c r="P55" s="124" t="s">
        <v>135</v>
      </c>
      <c r="Q55" s="95" t="s">
        <v>134</v>
      </c>
      <c r="R55" s="108"/>
      <c r="S55" s="108"/>
      <c r="T55" s="108"/>
      <c r="U55" s="108"/>
      <c r="V55" s="125" t="s">
        <v>91</v>
      </c>
      <c r="W55" s="125" t="s">
        <v>92</v>
      </c>
      <c r="X55" s="126" t="s">
        <v>93</v>
      </c>
      <c r="Y55" s="108" t="s">
        <v>136</v>
      </c>
      <c r="Z55" s="127">
        <v>1210000000</v>
      </c>
      <c r="AA55" s="87">
        <v>0</v>
      </c>
      <c r="AB55" s="87">
        <v>0</v>
      </c>
      <c r="AC55" s="87">
        <v>0</v>
      </c>
      <c r="AD55" s="87">
        <v>0</v>
      </c>
      <c r="AE55" s="87">
        <v>0</v>
      </c>
      <c r="AF55" s="87">
        <v>0</v>
      </c>
      <c r="AG55" s="87">
        <v>0</v>
      </c>
      <c r="AH55" s="87">
        <v>0</v>
      </c>
      <c r="AI55" s="87">
        <v>0</v>
      </c>
      <c r="AJ55" s="87"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283">
        <f t="shared" ref="AZ55:AZ104" si="59">SUM(Z55:AY55)</f>
        <v>1210000000</v>
      </c>
      <c r="BA55" s="253"/>
      <c r="BB55" s="283">
        <v>0</v>
      </c>
      <c r="BC55" s="283">
        <v>0</v>
      </c>
      <c r="BD55" s="283">
        <f t="shared" ref="BD55:BD104" si="60">AZ55+BC55</f>
        <v>1210000000</v>
      </c>
      <c r="BE55" s="253"/>
      <c r="BF55" s="284">
        <f t="shared" ref="BF55:BF104" si="61">$G55</f>
        <v>210.404</v>
      </c>
      <c r="BG55" s="283">
        <f t="shared" ref="BG55:BG104" si="62">SUM(AA55:AY55)</f>
        <v>0</v>
      </c>
      <c r="BH55" s="283">
        <f t="shared" ref="BH55:BH104" si="63">$AZ55</f>
        <v>1210000000</v>
      </c>
      <c r="BI55" s="283">
        <f t="shared" si="55"/>
        <v>0</v>
      </c>
      <c r="BJ55" s="283">
        <f t="shared" ref="BJ55:BJ104" si="64">AZ55+BG55-BH55</f>
        <v>0</v>
      </c>
      <c r="BL55" s="88" t="str">
        <f t="shared" si="19"/>
        <v>C-0211-1000-4-53107c-0211022-02Fortalecimiento Ex-integrantes de las FARC-EP NACIONAL.
Servicios de acompañamiento a la población beneficiaria de la Reincorporación</v>
      </c>
      <c r="BM55" s="88">
        <f t="shared" si="20"/>
        <v>1210000000</v>
      </c>
      <c r="BN55" s="88" t="b">
        <f t="shared" si="21"/>
        <v>1</v>
      </c>
    </row>
    <row r="56" spans="1:66" s="121" customFormat="1" ht="23.25" customHeight="1" x14ac:dyDescent="0.25">
      <c r="A56" s="122">
        <f t="shared" si="56"/>
        <v>300</v>
      </c>
      <c r="B56" s="108">
        <v>10</v>
      </c>
      <c r="C56" s="108">
        <v>0</v>
      </c>
      <c r="D56" s="108">
        <f t="shared" si="57"/>
        <v>200</v>
      </c>
      <c r="E56" s="108">
        <v>1</v>
      </c>
      <c r="F56" s="123">
        <f t="shared" si="58"/>
        <v>310.20100000000002</v>
      </c>
      <c r="G56" s="249">
        <v>310.20100000000002</v>
      </c>
      <c r="H56" s="108" t="s">
        <v>49</v>
      </c>
      <c r="I56" s="108" t="s">
        <v>60</v>
      </c>
      <c r="J56" s="108" t="s">
        <v>61</v>
      </c>
      <c r="K56" s="95" t="s">
        <v>62</v>
      </c>
      <c r="L56" s="124" t="s">
        <v>63</v>
      </c>
      <c r="M56" s="108" t="s">
        <v>64</v>
      </c>
      <c r="N56" s="124" t="s">
        <v>65</v>
      </c>
      <c r="O56" s="108" t="s">
        <v>137</v>
      </c>
      <c r="P56" s="124" t="s">
        <v>138</v>
      </c>
      <c r="Q56" s="95" t="s">
        <v>139</v>
      </c>
      <c r="R56" s="108"/>
      <c r="S56" s="108"/>
      <c r="T56" s="108"/>
      <c r="U56" s="108"/>
      <c r="V56" s="125" t="s">
        <v>140</v>
      </c>
      <c r="W56" s="125" t="s">
        <v>141</v>
      </c>
      <c r="X56" s="126" t="s">
        <v>142</v>
      </c>
      <c r="Y56" s="108" t="s">
        <v>143</v>
      </c>
      <c r="Z56" s="127">
        <v>490376694.25999999</v>
      </c>
      <c r="AA56" s="87">
        <v>0</v>
      </c>
      <c r="AB56" s="87">
        <v>0</v>
      </c>
      <c r="AC56" s="87">
        <v>0</v>
      </c>
      <c r="AD56" s="87">
        <v>0</v>
      </c>
      <c r="AE56" s="87">
        <v>0</v>
      </c>
      <c r="AF56" s="87">
        <v>0</v>
      </c>
      <c r="AG56" s="87">
        <v>0</v>
      </c>
      <c r="AH56" s="87">
        <v>0</v>
      </c>
      <c r="AI56" s="87">
        <v>0</v>
      </c>
      <c r="AJ56" s="87">
        <v>0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283">
        <f t="shared" si="59"/>
        <v>490376694.25999999</v>
      </c>
      <c r="BA56" s="253"/>
      <c r="BB56" s="283">
        <v>0</v>
      </c>
      <c r="BC56" s="283">
        <v>0</v>
      </c>
      <c r="BD56" s="283">
        <f t="shared" si="60"/>
        <v>490376694.25999999</v>
      </c>
      <c r="BE56" s="253"/>
      <c r="BF56" s="284">
        <f t="shared" si="61"/>
        <v>310.20100000000002</v>
      </c>
      <c r="BG56" s="283">
        <f t="shared" si="62"/>
        <v>0</v>
      </c>
      <c r="BH56" s="283">
        <f t="shared" si="63"/>
        <v>490376694.25999999</v>
      </c>
      <c r="BI56" s="283">
        <f t="shared" si="55"/>
        <v>0</v>
      </c>
      <c r="BJ56" s="283">
        <f t="shared" si="64"/>
        <v>0</v>
      </c>
      <c r="BL56" s="88" t="str">
        <f t="shared" si="19"/>
        <v>A-02-02-02-007-001Recursos especiales en verificación de necesidades</v>
      </c>
      <c r="BM56" s="88">
        <f t="shared" si="20"/>
        <v>490376694.25999999</v>
      </c>
      <c r="BN56" s="88" t="b">
        <f t="shared" si="21"/>
        <v>1</v>
      </c>
    </row>
    <row r="57" spans="1:66" s="121" customFormat="1" ht="23.25" customHeight="1" x14ac:dyDescent="0.25">
      <c r="A57" s="122">
        <f t="shared" si="56"/>
        <v>300</v>
      </c>
      <c r="B57" s="108">
        <v>10</v>
      </c>
      <c r="C57" s="108">
        <v>0</v>
      </c>
      <c r="D57" s="108">
        <f t="shared" si="57"/>
        <v>200</v>
      </c>
      <c r="E57" s="108">
        <v>2</v>
      </c>
      <c r="F57" s="123">
        <f t="shared" si="58"/>
        <v>310.202</v>
      </c>
      <c r="G57" s="249">
        <v>310.202</v>
      </c>
      <c r="H57" s="108" t="s">
        <v>49</v>
      </c>
      <c r="I57" s="108" t="s">
        <v>60</v>
      </c>
      <c r="J57" s="108" t="s">
        <v>61</v>
      </c>
      <c r="K57" s="95" t="s">
        <v>62</v>
      </c>
      <c r="L57" s="124" t="s">
        <v>63</v>
      </c>
      <c r="M57" s="108" t="s">
        <v>64</v>
      </c>
      <c r="N57" s="124" t="s">
        <v>65</v>
      </c>
      <c r="O57" s="108" t="s">
        <v>66</v>
      </c>
      <c r="P57" s="124" t="s">
        <v>67</v>
      </c>
      <c r="Q57" s="95" t="s">
        <v>144</v>
      </c>
      <c r="R57" s="108"/>
      <c r="S57" s="108"/>
      <c r="T57" s="108"/>
      <c r="U57" s="108"/>
      <c r="V57" s="125" t="s">
        <v>140</v>
      </c>
      <c r="W57" s="125" t="s">
        <v>141</v>
      </c>
      <c r="X57" s="126" t="s">
        <v>142</v>
      </c>
      <c r="Y57" s="108" t="s">
        <v>145</v>
      </c>
      <c r="Z57" s="12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283">
        <f t="shared" si="59"/>
        <v>0</v>
      </c>
      <c r="BA57" s="253"/>
      <c r="BB57" s="283">
        <v>0</v>
      </c>
      <c r="BC57" s="283">
        <v>0</v>
      </c>
      <c r="BD57" s="283">
        <f t="shared" si="60"/>
        <v>0</v>
      </c>
      <c r="BE57" s="253"/>
      <c r="BF57" s="284">
        <f t="shared" si="61"/>
        <v>310.202</v>
      </c>
      <c r="BG57" s="283">
        <f t="shared" si="62"/>
        <v>0</v>
      </c>
      <c r="BH57" s="283">
        <f t="shared" si="63"/>
        <v>0</v>
      </c>
      <c r="BI57" s="283">
        <f t="shared" si="55"/>
        <v>0</v>
      </c>
      <c r="BJ57" s="283">
        <f t="shared" si="64"/>
        <v>0</v>
      </c>
      <c r="BL57" s="88" t="str">
        <f t="shared" si="19"/>
        <v>A-02-02-02-008-005Formalización empleo CNSC</v>
      </c>
      <c r="BM57" s="88">
        <f t="shared" si="20"/>
        <v>0</v>
      </c>
      <c r="BN57" s="88" t="b">
        <f t="shared" si="21"/>
        <v>1</v>
      </c>
    </row>
    <row r="58" spans="1:66" s="121" customFormat="1" ht="23.25" customHeight="1" x14ac:dyDescent="0.25">
      <c r="A58" s="122">
        <f t="shared" si="56"/>
        <v>300</v>
      </c>
      <c r="B58" s="108">
        <v>10</v>
      </c>
      <c r="C58" s="108">
        <v>0</v>
      </c>
      <c r="D58" s="108">
        <f t="shared" si="57"/>
        <v>200</v>
      </c>
      <c r="E58" s="108">
        <v>3</v>
      </c>
      <c r="F58" s="123">
        <f t="shared" si="58"/>
        <v>310.20299999999997</v>
      </c>
      <c r="G58" s="249">
        <v>310.20299999999997</v>
      </c>
      <c r="H58" s="108" t="s">
        <v>49</v>
      </c>
      <c r="I58" s="108" t="s">
        <v>60</v>
      </c>
      <c r="J58" s="108" t="s">
        <v>61</v>
      </c>
      <c r="K58" s="95" t="s">
        <v>62</v>
      </c>
      <c r="L58" s="124" t="s">
        <v>63</v>
      </c>
      <c r="M58" s="108" t="s">
        <v>64</v>
      </c>
      <c r="N58" s="124" t="s">
        <v>65</v>
      </c>
      <c r="O58" s="108" t="s">
        <v>66</v>
      </c>
      <c r="P58" s="124" t="s">
        <v>586</v>
      </c>
      <c r="Q58" s="108" t="s">
        <v>213</v>
      </c>
      <c r="R58" s="108"/>
      <c r="S58" s="108"/>
      <c r="T58" s="108"/>
      <c r="U58" s="108" t="s">
        <v>213</v>
      </c>
      <c r="V58" s="125" t="s">
        <v>140</v>
      </c>
      <c r="W58" s="125" t="s">
        <v>141</v>
      </c>
      <c r="X58" s="126" t="s">
        <v>142</v>
      </c>
      <c r="Y58" s="108" t="s">
        <v>587</v>
      </c>
      <c r="Z58" s="127">
        <v>204796415</v>
      </c>
      <c r="AA58" s="87">
        <v>0</v>
      </c>
      <c r="AB58" s="87">
        <v>0</v>
      </c>
      <c r="AC58" s="87">
        <v>0</v>
      </c>
      <c r="AD58" s="87">
        <v>0</v>
      </c>
      <c r="AE58" s="87">
        <v>0</v>
      </c>
      <c r="AF58" s="87">
        <v>0</v>
      </c>
      <c r="AG58" s="87">
        <v>0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283">
        <f t="shared" si="59"/>
        <v>204796415</v>
      </c>
      <c r="BA58" s="253"/>
      <c r="BB58" s="283">
        <v>0</v>
      </c>
      <c r="BC58" s="283">
        <v>0</v>
      </c>
      <c r="BD58" s="283">
        <f t="shared" si="60"/>
        <v>204796415</v>
      </c>
      <c r="BE58" s="253"/>
      <c r="BF58" s="284">
        <f t="shared" si="61"/>
        <v>310.20299999999997</v>
      </c>
      <c r="BG58" s="283">
        <f t="shared" si="62"/>
        <v>0</v>
      </c>
      <c r="BH58" s="283">
        <f t="shared" si="63"/>
        <v>204796415</v>
      </c>
      <c r="BI58" s="283">
        <f t="shared" si="55"/>
        <v>0</v>
      </c>
      <c r="BJ58" s="283">
        <f t="shared" si="64"/>
        <v>0</v>
      </c>
      <c r="BL58" s="88" t="str">
        <f t="shared" si="19"/>
        <v>A-02-02-02-008-002Equipo Humano Secretaria General</v>
      </c>
      <c r="BM58" s="88">
        <f t="shared" si="20"/>
        <v>204796415</v>
      </c>
      <c r="BN58" s="88" t="b">
        <f t="shared" si="21"/>
        <v>1</v>
      </c>
    </row>
    <row r="59" spans="1:66" s="121" customFormat="1" ht="23.25" customHeight="1" x14ac:dyDescent="0.25">
      <c r="A59" s="122">
        <f t="shared" si="56"/>
        <v>300</v>
      </c>
      <c r="B59" s="108">
        <v>10</v>
      </c>
      <c r="C59" s="108">
        <v>0</v>
      </c>
      <c r="D59" s="108">
        <f t="shared" si="57"/>
        <v>300</v>
      </c>
      <c r="E59" s="108">
        <v>1</v>
      </c>
      <c r="F59" s="123">
        <f t="shared" si="58"/>
        <v>310.30099999999999</v>
      </c>
      <c r="G59" s="249">
        <v>310.30099999999999</v>
      </c>
      <c r="H59" s="108" t="s">
        <v>49</v>
      </c>
      <c r="I59" s="108" t="s">
        <v>50</v>
      </c>
      <c r="J59" s="108" t="s">
        <v>51</v>
      </c>
      <c r="K59" s="95" t="s">
        <v>52</v>
      </c>
      <c r="L59" s="124" t="s">
        <v>53</v>
      </c>
      <c r="M59" s="108" t="s">
        <v>52</v>
      </c>
      <c r="N59" s="124" t="s">
        <v>53</v>
      </c>
      <c r="O59" s="108" t="s">
        <v>52</v>
      </c>
      <c r="P59" s="124" t="s">
        <v>53</v>
      </c>
      <c r="Q59" s="108" t="s">
        <v>52</v>
      </c>
      <c r="R59" s="108"/>
      <c r="S59" s="108"/>
      <c r="T59" s="108"/>
      <c r="U59" s="108"/>
      <c r="V59" s="125" t="s">
        <v>140</v>
      </c>
      <c r="W59" s="125" t="s">
        <v>141</v>
      </c>
      <c r="X59" s="126" t="s">
        <v>142</v>
      </c>
      <c r="Y59" s="108" t="s">
        <v>147</v>
      </c>
      <c r="Z59" s="127">
        <v>0</v>
      </c>
      <c r="AA59" s="87">
        <v>0</v>
      </c>
      <c r="AB59" s="87">
        <v>0</v>
      </c>
      <c r="AC59" s="87">
        <v>0</v>
      </c>
      <c r="AD59" s="87">
        <v>0</v>
      </c>
      <c r="AE59" s="87">
        <v>0</v>
      </c>
      <c r="AF59" s="87">
        <v>0</v>
      </c>
      <c r="AG59" s="87">
        <v>0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283">
        <f t="shared" si="59"/>
        <v>0</v>
      </c>
      <c r="BA59" s="253"/>
      <c r="BB59" s="283">
        <v>0</v>
      </c>
      <c r="BC59" s="283">
        <v>0</v>
      </c>
      <c r="BD59" s="283">
        <f t="shared" si="60"/>
        <v>0</v>
      </c>
      <c r="BE59" s="253"/>
      <c r="BF59" s="284">
        <f t="shared" si="61"/>
        <v>310.30099999999999</v>
      </c>
      <c r="BG59" s="283">
        <f t="shared" si="62"/>
        <v>0</v>
      </c>
      <c r="BH59" s="283">
        <f t="shared" si="63"/>
        <v>0</v>
      </c>
      <c r="BI59" s="283">
        <f t="shared" si="55"/>
        <v>0</v>
      </c>
      <c r="BJ59" s="283">
        <f t="shared" si="64"/>
        <v>0</v>
      </c>
      <c r="BL59" s="88" t="str">
        <f t="shared" si="19"/>
        <v>A-03-03-01-001Honorarios Secretaría General</v>
      </c>
      <c r="BM59" s="88">
        <f t="shared" si="20"/>
        <v>0</v>
      </c>
      <c r="BN59" s="88" t="b">
        <f t="shared" si="21"/>
        <v>1</v>
      </c>
    </row>
    <row r="60" spans="1:66" s="121" customFormat="1" ht="23.25" customHeight="1" x14ac:dyDescent="0.25">
      <c r="A60" s="122">
        <f t="shared" si="56"/>
        <v>300</v>
      </c>
      <c r="B60" s="108">
        <v>10</v>
      </c>
      <c r="C60" s="108">
        <v>0</v>
      </c>
      <c r="D60" s="108">
        <f t="shared" si="57"/>
        <v>300</v>
      </c>
      <c r="E60" s="108">
        <v>2</v>
      </c>
      <c r="F60" s="123">
        <f t="shared" si="58"/>
        <v>310.30200000000002</v>
      </c>
      <c r="G60" s="249">
        <v>310.30200000000002</v>
      </c>
      <c r="H60" s="108" t="s">
        <v>49</v>
      </c>
      <c r="I60" s="108" t="s">
        <v>50</v>
      </c>
      <c r="J60" s="108" t="s">
        <v>51</v>
      </c>
      <c r="K60" s="95" t="s">
        <v>52</v>
      </c>
      <c r="L60" s="124" t="s">
        <v>53</v>
      </c>
      <c r="M60" s="108" t="s">
        <v>52</v>
      </c>
      <c r="N60" s="124" t="s">
        <v>53</v>
      </c>
      <c r="O60" s="108" t="s">
        <v>52</v>
      </c>
      <c r="P60" s="124" t="s">
        <v>53</v>
      </c>
      <c r="Q60" s="95" t="s">
        <v>52</v>
      </c>
      <c r="R60" s="108"/>
      <c r="S60" s="108"/>
      <c r="T60" s="108"/>
      <c r="U60" s="108"/>
      <c r="V60" s="125" t="s">
        <v>140</v>
      </c>
      <c r="W60" s="125" t="s">
        <v>141</v>
      </c>
      <c r="X60" s="126" t="s">
        <v>142</v>
      </c>
      <c r="Y60" s="108" t="s">
        <v>148</v>
      </c>
      <c r="Z60" s="127">
        <v>14041257.509998322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87">
        <v>0</v>
      </c>
      <c r="AI60" s="87">
        <v>0</v>
      </c>
      <c r="AJ60" s="87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283">
        <f t="shared" si="59"/>
        <v>14041257.509998322</v>
      </c>
      <c r="BA60" s="253"/>
      <c r="BB60" s="283">
        <v>0</v>
      </c>
      <c r="BC60" s="283">
        <v>0</v>
      </c>
      <c r="BD60" s="283">
        <f t="shared" si="60"/>
        <v>14041257.509998322</v>
      </c>
      <c r="BE60" s="253"/>
      <c r="BF60" s="284">
        <f t="shared" si="61"/>
        <v>310.30200000000002</v>
      </c>
      <c r="BG60" s="283">
        <f t="shared" si="62"/>
        <v>0</v>
      </c>
      <c r="BH60" s="283">
        <f t="shared" si="63"/>
        <v>14041257.509998322</v>
      </c>
      <c r="BI60" s="283">
        <f t="shared" si="55"/>
        <v>0</v>
      </c>
      <c r="BJ60" s="283">
        <f t="shared" si="64"/>
        <v>0</v>
      </c>
      <c r="BL60" s="88" t="str">
        <f t="shared" si="19"/>
        <v>A-03-03-01-001Recursos en verificación de necesidades</v>
      </c>
      <c r="BM60" s="88">
        <f t="shared" si="20"/>
        <v>14041257.509998322</v>
      </c>
      <c r="BN60" s="88" t="b">
        <f t="shared" si="21"/>
        <v>1</v>
      </c>
    </row>
    <row r="61" spans="1:66" s="121" customFormat="1" ht="23.25" customHeight="1" x14ac:dyDescent="0.25">
      <c r="A61" s="122">
        <f t="shared" si="56"/>
        <v>300</v>
      </c>
      <c r="B61" s="108">
        <v>10</v>
      </c>
      <c r="C61" s="108">
        <v>0</v>
      </c>
      <c r="D61" s="108">
        <f t="shared" si="57"/>
        <v>300</v>
      </c>
      <c r="E61" s="108">
        <v>3</v>
      </c>
      <c r="F61" s="123">
        <f t="shared" si="58"/>
        <v>310.303</v>
      </c>
      <c r="G61" s="249">
        <v>310.303</v>
      </c>
      <c r="H61" s="108" t="s">
        <v>49</v>
      </c>
      <c r="I61" s="108" t="s">
        <v>50</v>
      </c>
      <c r="J61" s="108" t="s">
        <v>51</v>
      </c>
      <c r="K61" s="95" t="s">
        <v>52</v>
      </c>
      <c r="L61" s="124" t="s">
        <v>53</v>
      </c>
      <c r="M61" s="108" t="s">
        <v>52</v>
      </c>
      <c r="N61" s="124" t="s">
        <v>53</v>
      </c>
      <c r="O61" s="108" t="s">
        <v>52</v>
      </c>
      <c r="P61" s="124" t="s">
        <v>53</v>
      </c>
      <c r="Q61" s="95" t="s">
        <v>52</v>
      </c>
      <c r="R61" s="108"/>
      <c r="S61" s="108"/>
      <c r="T61" s="108"/>
      <c r="U61" s="108"/>
      <c r="V61" s="125" t="s">
        <v>140</v>
      </c>
      <c r="W61" s="125" t="s">
        <v>141</v>
      </c>
      <c r="X61" s="126" t="s">
        <v>142</v>
      </c>
      <c r="Y61" s="108" t="s">
        <v>146</v>
      </c>
      <c r="Z61" s="12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283">
        <f t="shared" si="59"/>
        <v>0</v>
      </c>
      <c r="BA61" s="253"/>
      <c r="BB61" s="283">
        <v>0</v>
      </c>
      <c r="BC61" s="283">
        <v>0</v>
      </c>
      <c r="BD61" s="283">
        <f t="shared" si="60"/>
        <v>0</v>
      </c>
      <c r="BE61" s="253"/>
      <c r="BF61" s="284">
        <f t="shared" si="61"/>
        <v>310.303</v>
      </c>
      <c r="BG61" s="283">
        <f t="shared" si="62"/>
        <v>0</v>
      </c>
      <c r="BH61" s="283">
        <f t="shared" si="63"/>
        <v>0</v>
      </c>
      <c r="BI61" s="283">
        <f t="shared" si="55"/>
        <v>0</v>
      </c>
      <c r="BJ61" s="283">
        <f t="shared" si="64"/>
        <v>0</v>
      </c>
      <c r="BL61" s="88" t="str">
        <f t="shared" si="19"/>
        <v>A-03-03-01-001Antiguos ETCR - Acuerdo de Participación de Terceros</v>
      </c>
      <c r="BM61" s="88">
        <f t="shared" si="20"/>
        <v>0</v>
      </c>
      <c r="BN61" s="88" t="b">
        <f t="shared" si="21"/>
        <v>1</v>
      </c>
    </row>
    <row r="62" spans="1:66" s="121" customFormat="1" ht="23.25" customHeight="1" x14ac:dyDescent="0.25">
      <c r="A62" s="122">
        <f t="shared" si="56"/>
        <v>300</v>
      </c>
      <c r="B62" s="108">
        <v>20</v>
      </c>
      <c r="C62" s="108">
        <v>0</v>
      </c>
      <c r="D62" s="108">
        <f t="shared" si="57"/>
        <v>200</v>
      </c>
      <c r="E62" s="108">
        <v>1</v>
      </c>
      <c r="F62" s="123">
        <f t="shared" si="58"/>
        <v>320.20100000000002</v>
      </c>
      <c r="G62" s="249">
        <v>320.20100000000002</v>
      </c>
      <c r="H62" s="108" t="s">
        <v>49</v>
      </c>
      <c r="I62" s="108" t="s">
        <v>60</v>
      </c>
      <c r="J62" s="108" t="s">
        <v>61</v>
      </c>
      <c r="K62" s="95" t="s">
        <v>62</v>
      </c>
      <c r="L62" s="124" t="s">
        <v>63</v>
      </c>
      <c r="M62" s="108" t="s">
        <v>149</v>
      </c>
      <c r="N62" s="124" t="s">
        <v>150</v>
      </c>
      <c r="O62" s="108" t="s">
        <v>151</v>
      </c>
      <c r="P62" s="124" t="s">
        <v>152</v>
      </c>
      <c r="Q62" s="95" t="s">
        <v>153</v>
      </c>
      <c r="R62" s="108"/>
      <c r="S62" s="108"/>
      <c r="T62" s="108"/>
      <c r="U62" s="108"/>
      <c r="V62" s="125" t="s">
        <v>140</v>
      </c>
      <c r="W62" s="125" t="s">
        <v>154</v>
      </c>
      <c r="X62" s="126" t="s">
        <v>155</v>
      </c>
      <c r="Y62" s="108" t="s">
        <v>156</v>
      </c>
      <c r="Z62" s="12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87">
        <v>0</v>
      </c>
      <c r="AI62" s="87">
        <v>0</v>
      </c>
      <c r="AJ62" s="87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283">
        <f t="shared" si="59"/>
        <v>0</v>
      </c>
      <c r="BA62" s="253"/>
      <c r="BB62" s="283">
        <v>0</v>
      </c>
      <c r="BC62" s="283">
        <v>0</v>
      </c>
      <c r="BD62" s="283">
        <f t="shared" si="60"/>
        <v>0</v>
      </c>
      <c r="BE62" s="253"/>
      <c r="BF62" s="284">
        <f t="shared" si="61"/>
        <v>320.20100000000002</v>
      </c>
      <c r="BG62" s="283">
        <f t="shared" si="62"/>
        <v>0</v>
      </c>
      <c r="BH62" s="283">
        <f t="shared" si="63"/>
        <v>0</v>
      </c>
      <c r="BI62" s="283">
        <f t="shared" si="55"/>
        <v>0</v>
      </c>
      <c r="BJ62" s="283">
        <f t="shared" si="64"/>
        <v>0</v>
      </c>
      <c r="BL62" s="88" t="str">
        <f t="shared" si="19"/>
        <v>A-02-02-01-004-005Adquisición de Firmas Digitales</v>
      </c>
      <c r="BM62" s="88">
        <f t="shared" si="20"/>
        <v>0</v>
      </c>
      <c r="BN62" s="88" t="b">
        <f t="shared" si="21"/>
        <v>1</v>
      </c>
    </row>
    <row r="63" spans="1:66" s="121" customFormat="1" ht="23.25" customHeight="1" x14ac:dyDescent="0.25">
      <c r="A63" s="122">
        <f t="shared" si="56"/>
        <v>300</v>
      </c>
      <c r="B63" s="108">
        <v>20</v>
      </c>
      <c r="C63" s="108">
        <v>0</v>
      </c>
      <c r="D63" s="108">
        <f t="shared" si="57"/>
        <v>300</v>
      </c>
      <c r="E63" s="108">
        <v>1</v>
      </c>
      <c r="F63" s="123">
        <f t="shared" si="58"/>
        <v>320.30099999999999</v>
      </c>
      <c r="G63" s="249">
        <v>320.30099999999999</v>
      </c>
      <c r="H63" s="108" t="s">
        <v>49</v>
      </c>
      <c r="I63" s="108" t="s">
        <v>50</v>
      </c>
      <c r="J63" s="108" t="s">
        <v>51</v>
      </c>
      <c r="K63" s="95" t="s">
        <v>52</v>
      </c>
      <c r="L63" s="124" t="s">
        <v>53</v>
      </c>
      <c r="M63" s="108" t="s">
        <v>52</v>
      </c>
      <c r="N63" s="124" t="s">
        <v>53</v>
      </c>
      <c r="O63" s="108" t="s">
        <v>52</v>
      </c>
      <c r="P63" s="124" t="s">
        <v>53</v>
      </c>
      <c r="Q63" s="95" t="s">
        <v>52</v>
      </c>
      <c r="R63" s="108"/>
      <c r="S63" s="108"/>
      <c r="T63" s="108"/>
      <c r="U63" s="108"/>
      <c r="V63" s="125" t="s">
        <v>140</v>
      </c>
      <c r="W63" s="125" t="s">
        <v>154</v>
      </c>
      <c r="X63" s="126" t="s">
        <v>155</v>
      </c>
      <c r="Y63" s="108" t="s">
        <v>157</v>
      </c>
      <c r="Z63" s="127">
        <v>1672188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0</v>
      </c>
      <c r="AJ63" s="87"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283">
        <f t="shared" si="59"/>
        <v>1672188</v>
      </c>
      <c r="BA63" s="253"/>
      <c r="BB63" s="283">
        <v>0</v>
      </c>
      <c r="BC63" s="283">
        <v>0</v>
      </c>
      <c r="BD63" s="283">
        <f t="shared" si="60"/>
        <v>1672188</v>
      </c>
      <c r="BE63" s="253"/>
      <c r="BF63" s="284">
        <f t="shared" si="61"/>
        <v>320.30099999999999</v>
      </c>
      <c r="BG63" s="283">
        <f t="shared" si="62"/>
        <v>0</v>
      </c>
      <c r="BH63" s="283">
        <f t="shared" si="63"/>
        <v>1672188</v>
      </c>
      <c r="BI63" s="283">
        <f t="shared" si="55"/>
        <v>0</v>
      </c>
      <c r="BJ63" s="283">
        <f t="shared" si="64"/>
        <v>0</v>
      </c>
      <c r="BL63" s="88" t="str">
        <f t="shared" si="19"/>
        <v>A-03-03-01-001Comisiones Bancarias por Desembolsos PPR</v>
      </c>
      <c r="BM63" s="88">
        <f t="shared" si="20"/>
        <v>1672188</v>
      </c>
      <c r="BN63" s="88" t="b">
        <f t="shared" si="21"/>
        <v>1</v>
      </c>
    </row>
    <row r="64" spans="1:66" s="121" customFormat="1" ht="27.75" customHeight="1" x14ac:dyDescent="0.25">
      <c r="A64" s="122">
        <f t="shared" si="56"/>
        <v>300</v>
      </c>
      <c r="B64" s="108">
        <v>30</v>
      </c>
      <c r="C64" s="108">
        <v>1</v>
      </c>
      <c r="D64" s="108">
        <f t="shared" si="57"/>
        <v>200</v>
      </c>
      <c r="E64" s="108">
        <v>1</v>
      </c>
      <c r="F64" s="123">
        <f t="shared" si="58"/>
        <v>331.20100000000002</v>
      </c>
      <c r="G64" s="249">
        <v>331.20100000000002</v>
      </c>
      <c r="H64" s="108" t="s">
        <v>49</v>
      </c>
      <c r="I64" s="108" t="s">
        <v>164</v>
      </c>
      <c r="J64" s="108" t="s">
        <v>61</v>
      </c>
      <c r="K64" s="108" t="s">
        <v>165</v>
      </c>
      <c r="L64" s="124" t="s">
        <v>166</v>
      </c>
      <c r="M64" s="108" t="s">
        <v>167</v>
      </c>
      <c r="N64" s="124" t="s">
        <v>150</v>
      </c>
      <c r="O64" s="108" t="s">
        <v>168</v>
      </c>
      <c r="P64" s="124" t="s">
        <v>169</v>
      </c>
      <c r="Q64" s="108" t="s">
        <v>170</v>
      </c>
      <c r="R64" s="108"/>
      <c r="S64" s="108"/>
      <c r="T64" s="108"/>
      <c r="U64" s="108"/>
      <c r="V64" s="125" t="s">
        <v>140</v>
      </c>
      <c r="W64" s="125" t="s">
        <v>158</v>
      </c>
      <c r="X64" s="126" t="s">
        <v>171</v>
      </c>
      <c r="Y64" s="108" t="s">
        <v>172</v>
      </c>
      <c r="Z64" s="12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87">
        <v>0</v>
      </c>
      <c r="AI64" s="87">
        <v>0</v>
      </c>
      <c r="AJ64" s="87"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283">
        <f t="shared" si="59"/>
        <v>0</v>
      </c>
      <c r="BA64" s="253"/>
      <c r="BB64" s="283">
        <v>0</v>
      </c>
      <c r="BC64" s="283">
        <v>0</v>
      </c>
      <c r="BD64" s="283">
        <f t="shared" si="60"/>
        <v>0</v>
      </c>
      <c r="BE64" s="253"/>
      <c r="BF64" s="284">
        <f t="shared" si="61"/>
        <v>331.20100000000002</v>
      </c>
      <c r="BG64" s="283">
        <f t="shared" si="62"/>
        <v>0</v>
      </c>
      <c r="BH64" s="283">
        <f t="shared" si="63"/>
        <v>0</v>
      </c>
      <c r="BI64" s="283">
        <f t="shared" si="55"/>
        <v>0</v>
      </c>
      <c r="BJ64" s="283">
        <f t="shared" si="64"/>
        <v>0</v>
      </c>
      <c r="BL64" s="88" t="str">
        <f t="shared" si="19"/>
        <v>A-02-01-01-003-008Adquisición de Mobiliario</v>
      </c>
      <c r="BM64" s="88">
        <f t="shared" si="20"/>
        <v>0</v>
      </c>
      <c r="BN64" s="88" t="b">
        <f t="shared" si="21"/>
        <v>1</v>
      </c>
    </row>
    <row r="65" spans="1:66" s="121" customFormat="1" ht="23.25" customHeight="1" x14ac:dyDescent="0.25">
      <c r="A65" s="122">
        <f t="shared" si="56"/>
        <v>300</v>
      </c>
      <c r="B65" s="108">
        <v>30</v>
      </c>
      <c r="C65" s="108">
        <v>1</v>
      </c>
      <c r="D65" s="108">
        <f t="shared" si="57"/>
        <v>200</v>
      </c>
      <c r="E65" s="108">
        <v>2</v>
      </c>
      <c r="F65" s="123">
        <f t="shared" si="58"/>
        <v>331.202</v>
      </c>
      <c r="G65" s="249">
        <v>331.202</v>
      </c>
      <c r="H65" s="108" t="s">
        <v>49</v>
      </c>
      <c r="I65" s="108" t="s">
        <v>60</v>
      </c>
      <c r="J65" s="108" t="s">
        <v>61</v>
      </c>
      <c r="K65" s="108" t="s">
        <v>62</v>
      </c>
      <c r="L65" s="124" t="s">
        <v>63</v>
      </c>
      <c r="M65" s="108" t="s">
        <v>64</v>
      </c>
      <c r="N65" s="124" t="s">
        <v>65</v>
      </c>
      <c r="O65" s="108" t="s">
        <v>66</v>
      </c>
      <c r="P65" s="124" t="s">
        <v>67</v>
      </c>
      <c r="Q65" s="108" t="s">
        <v>68</v>
      </c>
      <c r="R65" s="108"/>
      <c r="S65" s="108"/>
      <c r="T65" s="108"/>
      <c r="U65" s="108"/>
      <c r="V65" s="125" t="s">
        <v>140</v>
      </c>
      <c r="W65" s="125" t="s">
        <v>158</v>
      </c>
      <c r="X65" s="126" t="s">
        <v>171</v>
      </c>
      <c r="Y65" s="108" t="s">
        <v>173</v>
      </c>
      <c r="Z65" s="127">
        <v>50000000</v>
      </c>
      <c r="AA65" s="87">
        <v>0</v>
      </c>
      <c r="AB65" s="87">
        <v>0</v>
      </c>
      <c r="AC65" s="87">
        <v>0</v>
      </c>
      <c r="AD65" s="87">
        <v>0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283">
        <f t="shared" si="59"/>
        <v>50000000</v>
      </c>
      <c r="BA65" s="253"/>
      <c r="BB65" s="283">
        <v>0</v>
      </c>
      <c r="BC65" s="283">
        <v>0</v>
      </c>
      <c r="BD65" s="283">
        <f t="shared" si="60"/>
        <v>50000000</v>
      </c>
      <c r="BE65" s="253"/>
      <c r="BF65" s="284">
        <f t="shared" si="61"/>
        <v>331.202</v>
      </c>
      <c r="BG65" s="283">
        <f t="shared" si="62"/>
        <v>0</v>
      </c>
      <c r="BH65" s="283">
        <f t="shared" si="63"/>
        <v>50000000</v>
      </c>
      <c r="BI65" s="283">
        <f t="shared" si="55"/>
        <v>0</v>
      </c>
      <c r="BJ65" s="283">
        <f t="shared" si="64"/>
        <v>0</v>
      </c>
      <c r="BL65" s="88" t="str">
        <f t="shared" si="19"/>
        <v>A-02-02-02-008-003Licenciamiento Software Control de Inventarios</v>
      </c>
      <c r="BM65" s="88">
        <f t="shared" si="20"/>
        <v>50000000</v>
      </c>
      <c r="BN65" s="88" t="b">
        <f t="shared" si="21"/>
        <v>1</v>
      </c>
    </row>
    <row r="66" spans="1:66" s="121" customFormat="1" ht="23.25" customHeight="1" x14ac:dyDescent="0.25">
      <c r="A66" s="122">
        <f t="shared" si="56"/>
        <v>300</v>
      </c>
      <c r="B66" s="108">
        <v>30</v>
      </c>
      <c r="C66" s="108">
        <v>1</v>
      </c>
      <c r="D66" s="108">
        <f t="shared" si="57"/>
        <v>300</v>
      </c>
      <c r="E66" s="108">
        <v>1</v>
      </c>
      <c r="F66" s="123">
        <f t="shared" si="58"/>
        <v>331.30099999999999</v>
      </c>
      <c r="G66" s="249">
        <v>331.30099999999999</v>
      </c>
      <c r="H66" s="108" t="s">
        <v>49</v>
      </c>
      <c r="I66" s="108" t="s">
        <v>50</v>
      </c>
      <c r="J66" s="108" t="s">
        <v>51</v>
      </c>
      <c r="K66" s="95" t="s">
        <v>52</v>
      </c>
      <c r="L66" s="124" t="s">
        <v>53</v>
      </c>
      <c r="M66" s="108" t="s">
        <v>52</v>
      </c>
      <c r="N66" s="124" t="s">
        <v>53</v>
      </c>
      <c r="O66" s="108" t="s">
        <v>52</v>
      </c>
      <c r="P66" s="124" t="s">
        <v>53</v>
      </c>
      <c r="Q66" s="108" t="s">
        <v>52</v>
      </c>
      <c r="R66" s="108"/>
      <c r="S66" s="108"/>
      <c r="T66" s="108"/>
      <c r="U66" s="108"/>
      <c r="V66" s="125" t="s">
        <v>140</v>
      </c>
      <c r="W66" s="125" t="s">
        <v>158</v>
      </c>
      <c r="X66" s="126" t="s">
        <v>171</v>
      </c>
      <c r="Y66" s="108" t="s">
        <v>174</v>
      </c>
      <c r="Z66" s="127">
        <v>0</v>
      </c>
      <c r="AA66" s="87">
        <v>0</v>
      </c>
      <c r="AB66" s="87">
        <v>0</v>
      </c>
      <c r="AC66" s="87">
        <v>0</v>
      </c>
      <c r="AD66" s="87">
        <v>0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283">
        <f t="shared" si="59"/>
        <v>0</v>
      </c>
      <c r="BA66" s="253"/>
      <c r="BB66" s="283">
        <v>0</v>
      </c>
      <c r="BC66" s="283">
        <v>0</v>
      </c>
      <c r="BD66" s="283">
        <f t="shared" si="60"/>
        <v>0</v>
      </c>
      <c r="BE66" s="253"/>
      <c r="BF66" s="284">
        <f t="shared" si="61"/>
        <v>331.30099999999999</v>
      </c>
      <c r="BG66" s="283">
        <f t="shared" si="62"/>
        <v>0</v>
      </c>
      <c r="BH66" s="283">
        <f t="shared" si="63"/>
        <v>0</v>
      </c>
      <c r="BI66" s="283">
        <f t="shared" si="55"/>
        <v>0</v>
      </c>
      <c r="BJ66" s="283">
        <f t="shared" si="64"/>
        <v>0</v>
      </c>
      <c r="BL66" s="88" t="str">
        <f t="shared" si="19"/>
        <v>A-03-03-01-001Suministro de Papeleria y Consumibles</v>
      </c>
      <c r="BM66" s="88">
        <f t="shared" si="20"/>
        <v>0</v>
      </c>
      <c r="BN66" s="88" t="b">
        <f t="shared" si="21"/>
        <v>1</v>
      </c>
    </row>
    <row r="67" spans="1:66" s="121" customFormat="1" ht="23.25" customHeight="1" x14ac:dyDescent="0.25">
      <c r="A67" s="122">
        <f t="shared" si="56"/>
        <v>300</v>
      </c>
      <c r="B67" s="108">
        <v>30</v>
      </c>
      <c r="C67" s="108">
        <v>2</v>
      </c>
      <c r="D67" s="108">
        <f t="shared" si="57"/>
        <v>200</v>
      </c>
      <c r="E67" s="108">
        <v>1</v>
      </c>
      <c r="F67" s="123">
        <f t="shared" si="58"/>
        <v>332.20100000000002</v>
      </c>
      <c r="G67" s="249">
        <v>332.20100000000002</v>
      </c>
      <c r="H67" s="108" t="s">
        <v>49</v>
      </c>
      <c r="I67" s="108" t="s">
        <v>60</v>
      </c>
      <c r="J67" s="108" t="s">
        <v>61</v>
      </c>
      <c r="K67" s="95" t="s">
        <v>62</v>
      </c>
      <c r="L67" s="124" t="s">
        <v>63</v>
      </c>
      <c r="M67" s="108" t="s">
        <v>64</v>
      </c>
      <c r="N67" s="124" t="s">
        <v>65</v>
      </c>
      <c r="O67" s="108" t="s">
        <v>66</v>
      </c>
      <c r="P67" s="124" t="s">
        <v>588</v>
      </c>
      <c r="Q67" s="108" t="s">
        <v>85</v>
      </c>
      <c r="R67" s="108"/>
      <c r="S67" s="108"/>
      <c r="T67" s="108"/>
      <c r="U67" s="108" t="s">
        <v>215</v>
      </c>
      <c r="V67" s="125" t="s">
        <v>140</v>
      </c>
      <c r="W67" s="125" t="s">
        <v>158</v>
      </c>
      <c r="X67" s="126" t="s">
        <v>178</v>
      </c>
      <c r="Y67" s="108" t="s">
        <v>250</v>
      </c>
      <c r="Z67" s="127">
        <v>70000000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87">
        <v>0</v>
      </c>
      <c r="AI67" s="87">
        <v>0</v>
      </c>
      <c r="AJ67" s="87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283">
        <f t="shared" si="59"/>
        <v>70000000</v>
      </c>
      <c r="BA67" s="253"/>
      <c r="BB67" s="283">
        <v>0</v>
      </c>
      <c r="BC67" s="283">
        <v>0</v>
      </c>
      <c r="BD67" s="283">
        <f t="shared" si="60"/>
        <v>70000000</v>
      </c>
      <c r="BE67" s="253"/>
      <c r="BF67" s="284">
        <f t="shared" si="61"/>
        <v>332.20100000000002</v>
      </c>
      <c r="BG67" s="283">
        <f t="shared" si="62"/>
        <v>0</v>
      </c>
      <c r="BH67" s="283">
        <f t="shared" si="63"/>
        <v>70000000</v>
      </c>
      <c r="BI67" s="283">
        <f t="shared" si="55"/>
        <v>0</v>
      </c>
      <c r="BJ67" s="283">
        <f t="shared" si="64"/>
        <v>0</v>
      </c>
      <c r="BL67" s="88" t="str">
        <f t="shared" si="19"/>
        <v>A-02-02-02-008-004Servicios Públicos - Telefonía Centro de Contacto</v>
      </c>
      <c r="BM67" s="88">
        <f t="shared" si="20"/>
        <v>70000000</v>
      </c>
      <c r="BN67" s="88" t="b">
        <f t="shared" si="21"/>
        <v>1</v>
      </c>
    </row>
    <row r="68" spans="1:66" s="121" customFormat="1" ht="27.75" customHeight="1" x14ac:dyDescent="0.25">
      <c r="A68" s="122">
        <f t="shared" si="56"/>
        <v>300</v>
      </c>
      <c r="B68" s="108">
        <v>30</v>
      </c>
      <c r="C68" s="108">
        <v>2</v>
      </c>
      <c r="D68" s="108">
        <f t="shared" si="57"/>
        <v>300</v>
      </c>
      <c r="E68" s="108">
        <v>1</v>
      </c>
      <c r="F68" s="123">
        <f t="shared" si="58"/>
        <v>332.30099999999999</v>
      </c>
      <c r="G68" s="249">
        <v>332.30099999999999</v>
      </c>
      <c r="H68" s="108" t="s">
        <v>49</v>
      </c>
      <c r="I68" s="108" t="s">
        <v>50</v>
      </c>
      <c r="J68" s="108" t="s">
        <v>51</v>
      </c>
      <c r="K68" s="95" t="s">
        <v>52</v>
      </c>
      <c r="L68" s="124" t="s">
        <v>53</v>
      </c>
      <c r="M68" s="108" t="s">
        <v>52</v>
      </c>
      <c r="N68" s="124" t="s">
        <v>53</v>
      </c>
      <c r="O68" s="108" t="s">
        <v>52</v>
      </c>
      <c r="P68" s="124" t="s">
        <v>53</v>
      </c>
      <c r="Q68" s="108" t="s">
        <v>52</v>
      </c>
      <c r="R68" s="108"/>
      <c r="S68" s="108"/>
      <c r="T68" s="108"/>
      <c r="U68" s="108"/>
      <c r="V68" s="125" t="s">
        <v>140</v>
      </c>
      <c r="W68" s="125" t="s">
        <v>158</v>
      </c>
      <c r="X68" s="126" t="s">
        <v>178</v>
      </c>
      <c r="Y68" s="108" t="s">
        <v>250</v>
      </c>
      <c r="Z68" s="12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87">
        <v>0</v>
      </c>
      <c r="AI68" s="87">
        <v>0</v>
      </c>
      <c r="AJ68" s="87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>SUM(Z68:AY68)</f>
        <v>0</v>
      </c>
      <c r="BA68" s="253"/>
      <c r="BB68" s="283">
        <v>0</v>
      </c>
      <c r="BC68" s="283">
        <v>0</v>
      </c>
      <c r="BD68" s="87">
        <f t="shared" si="60"/>
        <v>0</v>
      </c>
      <c r="BE68" s="253"/>
      <c r="BF68" s="89">
        <f t="shared" si="61"/>
        <v>332.30099999999999</v>
      </c>
      <c r="BG68" s="87">
        <f t="shared" si="62"/>
        <v>0</v>
      </c>
      <c r="BH68" s="87">
        <f t="shared" si="63"/>
        <v>0</v>
      </c>
      <c r="BI68" s="87">
        <f t="shared" si="55"/>
        <v>0</v>
      </c>
      <c r="BJ68" s="87">
        <f t="shared" si="64"/>
        <v>0</v>
      </c>
      <c r="BL68" s="88" t="str">
        <f t="shared" si="19"/>
        <v>A-03-03-01-001Servicios Públicos - Telefonía Centro de Contacto</v>
      </c>
      <c r="BM68" s="88">
        <f t="shared" si="20"/>
        <v>0</v>
      </c>
      <c r="BN68" s="88" t="b">
        <f t="shared" si="21"/>
        <v>1</v>
      </c>
    </row>
    <row r="69" spans="1:66" s="121" customFormat="1" ht="23.25" customHeight="1" x14ac:dyDescent="0.25">
      <c r="A69" s="122">
        <f t="shared" si="56"/>
        <v>300</v>
      </c>
      <c r="B69" s="108">
        <v>30</v>
      </c>
      <c r="C69" s="108">
        <v>2</v>
      </c>
      <c r="D69" s="108">
        <f t="shared" si="57"/>
        <v>200</v>
      </c>
      <c r="E69" s="108">
        <v>2</v>
      </c>
      <c r="F69" s="123">
        <f t="shared" si="58"/>
        <v>332.202</v>
      </c>
      <c r="G69" s="249">
        <v>332.202</v>
      </c>
      <c r="H69" s="108" t="s">
        <v>49</v>
      </c>
      <c r="I69" s="108" t="s">
        <v>60</v>
      </c>
      <c r="J69" s="108" t="s">
        <v>61</v>
      </c>
      <c r="K69" s="108" t="s">
        <v>62</v>
      </c>
      <c r="L69" s="124" t="s">
        <v>63</v>
      </c>
      <c r="M69" s="108" t="s">
        <v>64</v>
      </c>
      <c r="N69" s="124" t="s">
        <v>65</v>
      </c>
      <c r="O69" s="108" t="s">
        <v>217</v>
      </c>
      <c r="P69" s="124" t="s">
        <v>218</v>
      </c>
      <c r="Q69" s="108" t="s">
        <v>221</v>
      </c>
      <c r="R69" s="108"/>
      <c r="S69" s="108"/>
      <c r="T69" s="108"/>
      <c r="U69" s="108"/>
      <c r="V69" s="125" t="s">
        <v>140</v>
      </c>
      <c r="W69" s="126" t="s">
        <v>158</v>
      </c>
      <c r="X69" s="126" t="s">
        <v>178</v>
      </c>
      <c r="Y69" s="108" t="s">
        <v>260</v>
      </c>
      <c r="Z69" s="127">
        <v>390000000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283">
        <f t="shared" si="59"/>
        <v>390000000</v>
      </c>
      <c r="BA69" s="253"/>
      <c r="BB69" s="283">
        <v>0</v>
      </c>
      <c r="BC69" s="283">
        <v>0</v>
      </c>
      <c r="BD69" s="283">
        <f t="shared" si="60"/>
        <v>390000000</v>
      </c>
      <c r="BE69" s="253"/>
      <c r="BF69" s="284">
        <f t="shared" si="61"/>
        <v>332.202</v>
      </c>
      <c r="BG69" s="283">
        <f t="shared" si="62"/>
        <v>0</v>
      </c>
      <c r="BH69" s="283">
        <f t="shared" si="63"/>
        <v>390000000</v>
      </c>
      <c r="BI69" s="283">
        <f t="shared" si="55"/>
        <v>0</v>
      </c>
      <c r="BJ69" s="283">
        <f t="shared" si="64"/>
        <v>0</v>
      </c>
      <c r="BL69" s="88" t="str">
        <f t="shared" si="19"/>
        <v>A-02-02-02-009-004Adecuaciones de las Sedes</v>
      </c>
      <c r="BM69" s="88">
        <f t="shared" si="20"/>
        <v>390000000</v>
      </c>
      <c r="BN69" s="88" t="b">
        <f t="shared" si="21"/>
        <v>1</v>
      </c>
    </row>
    <row r="70" spans="1:66" s="121" customFormat="1" ht="23.25" customHeight="1" x14ac:dyDescent="0.25">
      <c r="A70" s="122">
        <f t="shared" si="56"/>
        <v>300</v>
      </c>
      <c r="B70" s="108">
        <v>30</v>
      </c>
      <c r="C70" s="108">
        <v>2</v>
      </c>
      <c r="D70" s="108">
        <f t="shared" si="57"/>
        <v>300</v>
      </c>
      <c r="E70" s="108">
        <v>2</v>
      </c>
      <c r="F70" s="123">
        <f t="shared" si="58"/>
        <v>332.30200000000002</v>
      </c>
      <c r="G70" s="249">
        <v>332.30200000000002</v>
      </c>
      <c r="H70" s="108" t="s">
        <v>49</v>
      </c>
      <c r="I70" s="108" t="s">
        <v>50</v>
      </c>
      <c r="J70" s="108" t="s">
        <v>51</v>
      </c>
      <c r="K70" s="95" t="s">
        <v>52</v>
      </c>
      <c r="L70" s="124" t="s">
        <v>53</v>
      </c>
      <c r="M70" s="108" t="s">
        <v>52</v>
      </c>
      <c r="N70" s="124" t="s">
        <v>53</v>
      </c>
      <c r="O70" s="108" t="s">
        <v>52</v>
      </c>
      <c r="P70" s="124" t="s">
        <v>53</v>
      </c>
      <c r="Q70" s="108" t="s">
        <v>52</v>
      </c>
      <c r="R70" s="108"/>
      <c r="S70" s="108"/>
      <c r="T70" s="108"/>
      <c r="U70" s="108"/>
      <c r="V70" s="125" t="s">
        <v>140</v>
      </c>
      <c r="W70" s="126" t="s">
        <v>158</v>
      </c>
      <c r="X70" s="126" t="s">
        <v>178</v>
      </c>
      <c r="Y70" s="108" t="s">
        <v>260</v>
      </c>
      <c r="Z70" s="12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87">
        <v>0</v>
      </c>
      <c r="AI70" s="87">
        <v>0</v>
      </c>
      <c r="AJ70" s="87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283">
        <f t="shared" si="59"/>
        <v>0</v>
      </c>
      <c r="BA70" s="253"/>
      <c r="BB70" s="283">
        <v>0</v>
      </c>
      <c r="BC70" s="283">
        <v>0</v>
      </c>
      <c r="BD70" s="283">
        <f t="shared" si="60"/>
        <v>0</v>
      </c>
      <c r="BE70" s="253"/>
      <c r="BF70" s="284">
        <f t="shared" si="61"/>
        <v>332.30200000000002</v>
      </c>
      <c r="BG70" s="283">
        <f t="shared" si="62"/>
        <v>0</v>
      </c>
      <c r="BH70" s="283">
        <f t="shared" si="63"/>
        <v>0</v>
      </c>
      <c r="BI70" s="283">
        <f t="shared" si="55"/>
        <v>0</v>
      </c>
      <c r="BJ70" s="283">
        <f t="shared" si="64"/>
        <v>0</v>
      </c>
      <c r="BL70" s="88" t="str">
        <f t="shared" si="19"/>
        <v>A-03-03-01-001Adecuaciones de las Sedes</v>
      </c>
      <c r="BM70" s="88">
        <f t="shared" si="20"/>
        <v>0</v>
      </c>
      <c r="BN70" s="88" t="b">
        <f t="shared" si="21"/>
        <v>1</v>
      </c>
    </row>
    <row r="71" spans="1:66" s="121" customFormat="1" ht="23.25" customHeight="1" x14ac:dyDescent="0.25">
      <c r="A71" s="122">
        <f t="shared" si="56"/>
        <v>300</v>
      </c>
      <c r="B71" s="108">
        <v>30</v>
      </c>
      <c r="C71" s="108">
        <v>2</v>
      </c>
      <c r="D71" s="108">
        <f t="shared" si="57"/>
        <v>200</v>
      </c>
      <c r="E71" s="108">
        <v>3</v>
      </c>
      <c r="F71" s="123">
        <f t="shared" si="58"/>
        <v>332.20299999999997</v>
      </c>
      <c r="G71" s="249">
        <v>332.20299999999997</v>
      </c>
      <c r="H71" s="108" t="s">
        <v>49</v>
      </c>
      <c r="I71" s="108" t="s">
        <v>60</v>
      </c>
      <c r="J71" s="108" t="s">
        <v>61</v>
      </c>
      <c r="K71" s="108" t="s">
        <v>62</v>
      </c>
      <c r="L71" s="124" t="s">
        <v>63</v>
      </c>
      <c r="M71" s="108" t="s">
        <v>149</v>
      </c>
      <c r="N71" s="124" t="s">
        <v>150</v>
      </c>
      <c r="O71" s="108" t="s">
        <v>187</v>
      </c>
      <c r="P71" s="124" t="s">
        <v>188</v>
      </c>
      <c r="Q71" s="108" t="s">
        <v>241</v>
      </c>
      <c r="R71" s="108"/>
      <c r="S71" s="108"/>
      <c r="T71" s="108"/>
      <c r="U71" s="108"/>
      <c r="V71" s="125" t="s">
        <v>140</v>
      </c>
      <c r="W71" s="125" t="s">
        <v>158</v>
      </c>
      <c r="X71" s="126" t="s">
        <v>178</v>
      </c>
      <c r="Y71" s="108" t="s">
        <v>589</v>
      </c>
      <c r="Z71" s="12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87">
        <v>0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87">
        <v>0</v>
      </c>
      <c r="AV71" s="87">
        <v>0</v>
      </c>
      <c r="AW71" s="87">
        <v>0</v>
      </c>
      <c r="AX71" s="87">
        <v>0</v>
      </c>
      <c r="AY71" s="87">
        <v>0</v>
      </c>
      <c r="AZ71" s="283">
        <f t="shared" si="59"/>
        <v>0</v>
      </c>
      <c r="BA71" s="253"/>
      <c r="BB71" s="283">
        <v>0</v>
      </c>
      <c r="BC71" s="283">
        <v>0</v>
      </c>
      <c r="BD71" s="283">
        <f t="shared" si="60"/>
        <v>0</v>
      </c>
      <c r="BE71" s="253"/>
      <c r="BF71" s="284">
        <f t="shared" si="61"/>
        <v>332.20299999999997</v>
      </c>
      <c r="BG71" s="283">
        <f t="shared" si="62"/>
        <v>0</v>
      </c>
      <c r="BH71" s="283">
        <f t="shared" si="63"/>
        <v>0</v>
      </c>
      <c r="BI71" s="283">
        <f t="shared" si="55"/>
        <v>0</v>
      </c>
      <c r="BJ71" s="283">
        <f t="shared" si="64"/>
        <v>0</v>
      </c>
      <c r="BL71" s="88" t="str">
        <f t="shared" si="19"/>
        <v>A-02-02-01-003-005Fumigación y lavado de tanques de agua</v>
      </c>
      <c r="BM71" s="88">
        <f t="shared" si="20"/>
        <v>0</v>
      </c>
      <c r="BN71" s="88" t="b">
        <f t="shared" si="21"/>
        <v>1</v>
      </c>
    </row>
    <row r="72" spans="1:66" s="121" customFormat="1" ht="23.25" customHeight="1" x14ac:dyDescent="0.25">
      <c r="A72" s="122">
        <f t="shared" si="56"/>
        <v>300</v>
      </c>
      <c r="B72" s="108">
        <v>30</v>
      </c>
      <c r="C72" s="108">
        <v>2</v>
      </c>
      <c r="D72" s="108">
        <f t="shared" si="57"/>
        <v>200</v>
      </c>
      <c r="E72" s="108">
        <v>4</v>
      </c>
      <c r="F72" s="123">
        <f t="shared" si="58"/>
        <v>332.20400000000001</v>
      </c>
      <c r="G72" s="249">
        <v>332.20400000000001</v>
      </c>
      <c r="H72" s="108" t="s">
        <v>49</v>
      </c>
      <c r="I72" s="108" t="s">
        <v>164</v>
      </c>
      <c r="J72" s="108" t="s">
        <v>61</v>
      </c>
      <c r="K72" s="108" t="s">
        <v>165</v>
      </c>
      <c r="L72" s="124" t="s">
        <v>166</v>
      </c>
      <c r="M72" s="108" t="s">
        <v>167</v>
      </c>
      <c r="N72" s="124" t="s">
        <v>150</v>
      </c>
      <c r="O72" s="108" t="s">
        <v>175</v>
      </c>
      <c r="P72" s="124" t="s">
        <v>176</v>
      </c>
      <c r="Q72" s="108" t="s">
        <v>177</v>
      </c>
      <c r="R72" s="108"/>
      <c r="S72" s="108"/>
      <c r="T72" s="108"/>
      <c r="U72" s="108"/>
      <c r="V72" s="125" t="s">
        <v>140</v>
      </c>
      <c r="W72" s="125" t="s">
        <v>158</v>
      </c>
      <c r="X72" s="126" t="s">
        <v>178</v>
      </c>
      <c r="Y72" s="108" t="s">
        <v>179</v>
      </c>
      <c r="Z72" s="12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0</v>
      </c>
      <c r="AG72" s="87">
        <v>0</v>
      </c>
      <c r="AH72" s="87">
        <v>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v>0</v>
      </c>
      <c r="AU72" s="87">
        <v>0</v>
      </c>
      <c r="AV72" s="87">
        <v>0</v>
      </c>
      <c r="AW72" s="87">
        <v>0</v>
      </c>
      <c r="AX72" s="87">
        <v>0</v>
      </c>
      <c r="AY72" s="87">
        <v>0</v>
      </c>
      <c r="AZ72" s="283">
        <f t="shared" si="59"/>
        <v>0</v>
      </c>
      <c r="BA72" s="253"/>
      <c r="BB72" s="283">
        <v>0</v>
      </c>
      <c r="BC72" s="283">
        <v>0</v>
      </c>
      <c r="BD72" s="283">
        <f t="shared" si="60"/>
        <v>0</v>
      </c>
      <c r="BE72" s="253"/>
      <c r="BF72" s="284">
        <f t="shared" si="61"/>
        <v>332.20400000000001</v>
      </c>
      <c r="BG72" s="283">
        <f t="shared" si="62"/>
        <v>0</v>
      </c>
      <c r="BH72" s="283">
        <f t="shared" si="63"/>
        <v>0</v>
      </c>
      <c r="BI72" s="283">
        <f t="shared" si="55"/>
        <v>0</v>
      </c>
      <c r="BJ72" s="283">
        <f t="shared" si="64"/>
        <v>0</v>
      </c>
      <c r="BL72" s="88" t="str">
        <f t="shared" si="19"/>
        <v>A-02-01-01-004-003Adquisición de elementos requeridos para el funcionamiento - Compra de persianas</v>
      </c>
      <c r="BM72" s="88">
        <f t="shared" si="20"/>
        <v>0</v>
      </c>
      <c r="BN72" s="88" t="b">
        <f t="shared" si="21"/>
        <v>1</v>
      </c>
    </row>
    <row r="73" spans="1:66" s="121" customFormat="1" ht="23.25" customHeight="1" x14ac:dyDescent="0.25">
      <c r="A73" s="122">
        <f t="shared" si="56"/>
        <v>300</v>
      </c>
      <c r="B73" s="108">
        <v>30</v>
      </c>
      <c r="C73" s="108">
        <v>2</v>
      </c>
      <c r="D73" s="108">
        <f t="shared" si="57"/>
        <v>300</v>
      </c>
      <c r="E73" s="108">
        <v>3</v>
      </c>
      <c r="F73" s="123">
        <f t="shared" si="58"/>
        <v>332.303</v>
      </c>
      <c r="G73" s="249">
        <v>332.303</v>
      </c>
      <c r="H73" s="108" t="s">
        <v>49</v>
      </c>
      <c r="I73" s="108" t="s">
        <v>50</v>
      </c>
      <c r="J73" s="108" t="s">
        <v>51</v>
      </c>
      <c r="K73" s="95" t="s">
        <v>52</v>
      </c>
      <c r="L73" s="124" t="s">
        <v>53</v>
      </c>
      <c r="M73" s="108" t="s">
        <v>52</v>
      </c>
      <c r="N73" s="124" t="s">
        <v>53</v>
      </c>
      <c r="O73" s="108" t="s">
        <v>52</v>
      </c>
      <c r="P73" s="124" t="s">
        <v>53</v>
      </c>
      <c r="Q73" s="108" t="s">
        <v>52</v>
      </c>
      <c r="R73" s="108"/>
      <c r="S73" s="108"/>
      <c r="T73" s="108"/>
      <c r="U73" s="108"/>
      <c r="V73" s="125" t="s">
        <v>140</v>
      </c>
      <c r="W73" s="125" t="s">
        <v>158</v>
      </c>
      <c r="X73" s="126" t="s">
        <v>178</v>
      </c>
      <c r="Y73" s="108" t="s">
        <v>240</v>
      </c>
      <c r="Z73" s="127">
        <v>0</v>
      </c>
      <c r="AA73" s="87">
        <v>0</v>
      </c>
      <c r="AB73" s="87">
        <v>0</v>
      </c>
      <c r="AC73" s="87">
        <v>0</v>
      </c>
      <c r="AD73" s="87">
        <v>0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87">
        <v>0</v>
      </c>
      <c r="AS73" s="87">
        <v>0</v>
      </c>
      <c r="AT73" s="87">
        <v>0</v>
      </c>
      <c r="AU73" s="87">
        <v>0</v>
      </c>
      <c r="AV73" s="87">
        <v>0</v>
      </c>
      <c r="AW73" s="87">
        <v>0</v>
      </c>
      <c r="AX73" s="87">
        <v>0</v>
      </c>
      <c r="AY73" s="87">
        <v>0</v>
      </c>
      <c r="AZ73" s="283">
        <f t="shared" si="59"/>
        <v>0</v>
      </c>
      <c r="BA73" s="253"/>
      <c r="BB73" s="283">
        <v>0</v>
      </c>
      <c r="BC73" s="283">
        <v>0</v>
      </c>
      <c r="BD73" s="283">
        <f t="shared" si="60"/>
        <v>0</v>
      </c>
      <c r="BE73" s="253"/>
      <c r="BF73" s="284">
        <f t="shared" si="61"/>
        <v>332.303</v>
      </c>
      <c r="BG73" s="283">
        <f t="shared" si="62"/>
        <v>0</v>
      </c>
      <c r="BH73" s="283">
        <f t="shared" si="63"/>
        <v>0</v>
      </c>
      <c r="BI73" s="283">
        <f t="shared" si="55"/>
        <v>0</v>
      </c>
      <c r="BJ73" s="283">
        <f t="shared" si="64"/>
        <v>0</v>
      </c>
      <c r="BL73" s="88" t="str">
        <f t="shared" si="19"/>
        <v>A-03-03-01-001Adquisición de elementos requeridos para el funcionamiento</v>
      </c>
      <c r="BM73" s="88">
        <f t="shared" si="20"/>
        <v>0</v>
      </c>
      <c r="BN73" s="88" t="b">
        <f t="shared" si="21"/>
        <v>1</v>
      </c>
    </row>
    <row r="74" spans="1:66" s="121" customFormat="1" ht="23.25" customHeight="1" x14ac:dyDescent="0.25">
      <c r="A74" s="122">
        <f t="shared" si="56"/>
        <v>300</v>
      </c>
      <c r="B74" s="108">
        <v>30</v>
      </c>
      <c r="C74" s="108">
        <v>2</v>
      </c>
      <c r="D74" s="108">
        <f t="shared" si="57"/>
        <v>200</v>
      </c>
      <c r="E74" s="108">
        <v>5</v>
      </c>
      <c r="F74" s="123">
        <f t="shared" si="58"/>
        <v>332.20499999999998</v>
      </c>
      <c r="G74" s="249">
        <v>332.20499999999998</v>
      </c>
      <c r="H74" s="108" t="s">
        <v>49</v>
      </c>
      <c r="I74" s="108" t="s">
        <v>60</v>
      </c>
      <c r="J74" s="108" t="s">
        <v>61</v>
      </c>
      <c r="K74" s="95" t="s">
        <v>62</v>
      </c>
      <c r="L74" s="124" t="s">
        <v>63</v>
      </c>
      <c r="M74" s="108" t="s">
        <v>64</v>
      </c>
      <c r="N74" s="124" t="s">
        <v>65</v>
      </c>
      <c r="O74" s="108" t="s">
        <v>206</v>
      </c>
      <c r="P74" s="124" t="s">
        <v>207</v>
      </c>
      <c r="Q74" s="108" t="s">
        <v>208</v>
      </c>
      <c r="R74" s="108"/>
      <c r="S74" s="108"/>
      <c r="T74" s="108"/>
      <c r="U74" s="108"/>
      <c r="V74" s="125" t="s">
        <v>140</v>
      </c>
      <c r="W74" s="125" t="s">
        <v>158</v>
      </c>
      <c r="X74" s="126" t="s">
        <v>178</v>
      </c>
      <c r="Y74" s="108" t="s">
        <v>244</v>
      </c>
      <c r="Z74" s="127">
        <v>0</v>
      </c>
      <c r="AA74" s="87">
        <v>0</v>
      </c>
      <c r="AB74" s="87">
        <v>0</v>
      </c>
      <c r="AC74" s="87">
        <v>0</v>
      </c>
      <c r="AD74" s="87">
        <v>0</v>
      </c>
      <c r="AE74" s="87">
        <v>0</v>
      </c>
      <c r="AF74" s="87">
        <v>0</v>
      </c>
      <c r="AG74" s="87">
        <v>0</v>
      </c>
      <c r="AH74" s="87">
        <v>0</v>
      </c>
      <c r="AI74" s="87">
        <v>0</v>
      </c>
      <c r="AJ74" s="87">
        <v>0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</v>
      </c>
      <c r="AQ74" s="87">
        <v>0</v>
      </c>
      <c r="AR74" s="87">
        <v>0</v>
      </c>
      <c r="AS74" s="87">
        <v>0</v>
      </c>
      <c r="AT74" s="87">
        <v>0</v>
      </c>
      <c r="AU74" s="87">
        <v>0</v>
      </c>
      <c r="AV74" s="87">
        <v>0</v>
      </c>
      <c r="AW74" s="87">
        <v>0</v>
      </c>
      <c r="AX74" s="87">
        <v>0</v>
      </c>
      <c r="AY74" s="87">
        <v>0</v>
      </c>
      <c r="AZ74" s="283">
        <f t="shared" si="59"/>
        <v>0</v>
      </c>
      <c r="BA74" s="253"/>
      <c r="BB74" s="283">
        <v>0</v>
      </c>
      <c r="BC74" s="283">
        <v>0</v>
      </c>
      <c r="BD74" s="283">
        <f t="shared" si="60"/>
        <v>0</v>
      </c>
      <c r="BE74" s="253"/>
      <c r="BF74" s="284">
        <f t="shared" si="61"/>
        <v>332.20499999999998</v>
      </c>
      <c r="BG74" s="283">
        <f t="shared" si="62"/>
        <v>0</v>
      </c>
      <c r="BH74" s="283">
        <f t="shared" si="63"/>
        <v>0</v>
      </c>
      <c r="BI74" s="283">
        <f t="shared" si="55"/>
        <v>0</v>
      </c>
      <c r="BJ74" s="283">
        <f t="shared" si="64"/>
        <v>0</v>
      </c>
      <c r="BL74" s="88" t="str">
        <f t="shared" si="19"/>
        <v>A-02-02-02-005-004Adquisición de elementos requeridos para el funcionamiento - Instalación</v>
      </c>
      <c r="BM74" s="88">
        <f t="shared" si="20"/>
        <v>0</v>
      </c>
      <c r="BN74" s="88" t="b">
        <f t="shared" si="21"/>
        <v>1</v>
      </c>
    </row>
    <row r="75" spans="1:66" s="121" customFormat="1" ht="23.25" customHeight="1" x14ac:dyDescent="0.25">
      <c r="A75" s="122">
        <f t="shared" si="56"/>
        <v>300</v>
      </c>
      <c r="B75" s="108">
        <v>30</v>
      </c>
      <c r="C75" s="108">
        <v>2</v>
      </c>
      <c r="D75" s="108">
        <f t="shared" si="57"/>
        <v>200</v>
      </c>
      <c r="E75" s="108">
        <v>6</v>
      </c>
      <c r="F75" s="123">
        <f t="shared" si="58"/>
        <v>332.20600000000002</v>
      </c>
      <c r="G75" s="249">
        <v>332.20600000000002</v>
      </c>
      <c r="H75" s="108" t="s">
        <v>49</v>
      </c>
      <c r="I75" s="108" t="s">
        <v>60</v>
      </c>
      <c r="J75" s="108" t="s">
        <v>61</v>
      </c>
      <c r="K75" s="95" t="s">
        <v>62</v>
      </c>
      <c r="L75" s="124" t="s">
        <v>63</v>
      </c>
      <c r="M75" s="108" t="s">
        <v>149</v>
      </c>
      <c r="N75" s="124" t="s">
        <v>150</v>
      </c>
      <c r="O75" s="108" t="s">
        <v>187</v>
      </c>
      <c r="P75" s="124" t="s">
        <v>188</v>
      </c>
      <c r="Q75" s="95" t="s">
        <v>241</v>
      </c>
      <c r="R75" s="108"/>
      <c r="S75" s="108"/>
      <c r="T75" s="108"/>
      <c r="U75" s="108"/>
      <c r="V75" s="125" t="s">
        <v>140</v>
      </c>
      <c r="W75" s="125" t="s">
        <v>158</v>
      </c>
      <c r="X75" s="126" t="s">
        <v>178</v>
      </c>
      <c r="Y75" s="108" t="s">
        <v>242</v>
      </c>
      <c r="Z75" s="127">
        <v>0</v>
      </c>
      <c r="AA75" s="87">
        <v>0</v>
      </c>
      <c r="AB75" s="87">
        <v>0</v>
      </c>
      <c r="AC75" s="87">
        <v>0</v>
      </c>
      <c r="AD75" s="87">
        <v>0</v>
      </c>
      <c r="AE75" s="87">
        <v>0</v>
      </c>
      <c r="AF75" s="87">
        <v>0</v>
      </c>
      <c r="AG75" s="87">
        <v>0</v>
      </c>
      <c r="AH75" s="87">
        <v>0</v>
      </c>
      <c r="AI75" s="87">
        <v>0</v>
      </c>
      <c r="AJ75" s="87">
        <v>0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</v>
      </c>
      <c r="AQ75" s="87">
        <v>0</v>
      </c>
      <c r="AR75" s="87">
        <v>0</v>
      </c>
      <c r="AS75" s="87">
        <v>0</v>
      </c>
      <c r="AT75" s="87">
        <v>0</v>
      </c>
      <c r="AU75" s="87">
        <v>0</v>
      </c>
      <c r="AV75" s="87">
        <v>0</v>
      </c>
      <c r="AW75" s="87">
        <v>0</v>
      </c>
      <c r="AX75" s="87">
        <v>0</v>
      </c>
      <c r="AY75" s="87">
        <v>0</v>
      </c>
      <c r="AZ75" s="283">
        <f t="shared" si="59"/>
        <v>0</v>
      </c>
      <c r="BA75" s="253"/>
      <c r="BB75" s="283">
        <v>0</v>
      </c>
      <c r="BC75" s="283">
        <v>0</v>
      </c>
      <c r="BD75" s="283">
        <f t="shared" si="60"/>
        <v>0</v>
      </c>
      <c r="BE75" s="253"/>
      <c r="BF75" s="284">
        <f t="shared" si="61"/>
        <v>332.20600000000002</v>
      </c>
      <c r="BG75" s="283">
        <f t="shared" si="62"/>
        <v>0</v>
      </c>
      <c r="BH75" s="283">
        <f t="shared" si="63"/>
        <v>0</v>
      </c>
      <c r="BI75" s="283">
        <f t="shared" si="55"/>
        <v>0</v>
      </c>
      <c r="BJ75" s="283">
        <f t="shared" si="64"/>
        <v>0</v>
      </c>
      <c r="BL75" s="88" t="str">
        <f t="shared" si="19"/>
        <v>A-02-02-01-003-005Adquisición de elementos requeridos para el funcionamiento - Recarga de Extintores</v>
      </c>
      <c r="BM75" s="88">
        <f t="shared" si="20"/>
        <v>0</v>
      </c>
      <c r="BN75" s="88" t="b">
        <f t="shared" si="21"/>
        <v>1</v>
      </c>
    </row>
    <row r="76" spans="1:66" s="121" customFormat="1" ht="23.25" customHeight="1" x14ac:dyDescent="0.25">
      <c r="A76" s="122">
        <f t="shared" si="56"/>
        <v>300</v>
      </c>
      <c r="B76" s="108">
        <v>30</v>
      </c>
      <c r="C76" s="108">
        <v>2</v>
      </c>
      <c r="D76" s="108">
        <f t="shared" si="57"/>
        <v>200</v>
      </c>
      <c r="E76" s="108">
        <v>7</v>
      </c>
      <c r="F76" s="123">
        <f t="shared" si="58"/>
        <v>332.20699999999999</v>
      </c>
      <c r="G76" s="249">
        <v>332.20699999999999</v>
      </c>
      <c r="H76" s="108" t="s">
        <v>49</v>
      </c>
      <c r="I76" s="108" t="s">
        <v>60</v>
      </c>
      <c r="J76" s="108" t="s">
        <v>61</v>
      </c>
      <c r="K76" s="95" t="s">
        <v>62</v>
      </c>
      <c r="L76" s="124" t="s">
        <v>63</v>
      </c>
      <c r="M76" s="108" t="s">
        <v>149</v>
      </c>
      <c r="N76" s="124" t="s">
        <v>150</v>
      </c>
      <c r="O76" s="108" t="s">
        <v>187</v>
      </c>
      <c r="P76" s="124" t="s">
        <v>188</v>
      </c>
      <c r="Q76" s="108" t="s">
        <v>192</v>
      </c>
      <c r="R76" s="108"/>
      <c r="S76" s="108"/>
      <c r="T76" s="108"/>
      <c r="U76" s="108"/>
      <c r="V76" s="125" t="s">
        <v>140</v>
      </c>
      <c r="W76" s="125" t="s">
        <v>158</v>
      </c>
      <c r="X76" s="126" t="s">
        <v>178</v>
      </c>
      <c r="Y76" s="108" t="s">
        <v>243</v>
      </c>
      <c r="Z76" s="127">
        <v>0</v>
      </c>
      <c r="AA76" s="87">
        <v>0</v>
      </c>
      <c r="AB76" s="87">
        <v>0</v>
      </c>
      <c r="AC76" s="87">
        <v>0</v>
      </c>
      <c r="AD76" s="87">
        <v>0</v>
      </c>
      <c r="AE76" s="87">
        <v>0</v>
      </c>
      <c r="AF76" s="87">
        <v>0</v>
      </c>
      <c r="AG76" s="87">
        <v>0</v>
      </c>
      <c r="AH76" s="87">
        <v>0</v>
      </c>
      <c r="AI76" s="87">
        <v>0</v>
      </c>
      <c r="AJ76" s="87">
        <v>0</v>
      </c>
      <c r="AK76" s="87">
        <v>0</v>
      </c>
      <c r="AL76" s="87">
        <v>0</v>
      </c>
      <c r="AM76" s="87">
        <v>0</v>
      </c>
      <c r="AN76" s="87">
        <v>0</v>
      </c>
      <c r="AO76" s="87">
        <v>0</v>
      </c>
      <c r="AP76" s="87">
        <v>0</v>
      </c>
      <c r="AQ76" s="87">
        <v>0</v>
      </c>
      <c r="AR76" s="87">
        <v>0</v>
      </c>
      <c r="AS76" s="87">
        <v>0</v>
      </c>
      <c r="AT76" s="87">
        <v>0</v>
      </c>
      <c r="AU76" s="87">
        <v>0</v>
      </c>
      <c r="AV76" s="87">
        <v>0</v>
      </c>
      <c r="AW76" s="87">
        <v>0</v>
      </c>
      <c r="AX76" s="87">
        <v>0</v>
      </c>
      <c r="AY76" s="87">
        <v>0</v>
      </c>
      <c r="AZ76" s="283">
        <f t="shared" si="59"/>
        <v>0</v>
      </c>
      <c r="BA76" s="253"/>
      <c r="BB76" s="283">
        <v>0</v>
      </c>
      <c r="BC76" s="283">
        <v>0</v>
      </c>
      <c r="BD76" s="283">
        <f t="shared" si="60"/>
        <v>0</v>
      </c>
      <c r="BE76" s="253"/>
      <c r="BF76" s="284">
        <f t="shared" si="61"/>
        <v>332.20699999999999</v>
      </c>
      <c r="BG76" s="283">
        <f t="shared" si="62"/>
        <v>0</v>
      </c>
      <c r="BH76" s="283">
        <f t="shared" si="63"/>
        <v>0</v>
      </c>
      <c r="BI76" s="283">
        <f t="shared" si="55"/>
        <v>0</v>
      </c>
      <c r="BJ76" s="283">
        <f t="shared" si="64"/>
        <v>0</v>
      </c>
      <c r="BL76" s="88" t="str">
        <f t="shared" si="19"/>
        <v>A-02-02-01-003-006Adquisición de elementos requeridos para el funcionamiento - Peliculas Solares</v>
      </c>
      <c r="BM76" s="88">
        <f t="shared" si="20"/>
        <v>0</v>
      </c>
      <c r="BN76" s="88" t="b">
        <f t="shared" si="21"/>
        <v>1</v>
      </c>
    </row>
    <row r="77" spans="1:66" s="121" customFormat="1" ht="23.25" customHeight="1" x14ac:dyDescent="0.25">
      <c r="A77" s="122">
        <f t="shared" si="56"/>
        <v>300</v>
      </c>
      <c r="B77" s="108">
        <v>30</v>
      </c>
      <c r="C77" s="108">
        <v>2</v>
      </c>
      <c r="D77" s="108">
        <f t="shared" si="57"/>
        <v>200</v>
      </c>
      <c r="E77" s="108">
        <v>8</v>
      </c>
      <c r="F77" s="123">
        <f t="shared" si="58"/>
        <v>332.20800000000003</v>
      </c>
      <c r="G77" s="249">
        <v>332.20800000000003</v>
      </c>
      <c r="H77" s="108" t="s">
        <v>49</v>
      </c>
      <c r="I77" s="108" t="s">
        <v>164</v>
      </c>
      <c r="J77" s="108" t="s">
        <v>61</v>
      </c>
      <c r="K77" s="108" t="s">
        <v>165</v>
      </c>
      <c r="L77" s="124" t="s">
        <v>166</v>
      </c>
      <c r="M77" s="108" t="s">
        <v>167</v>
      </c>
      <c r="N77" s="124" t="s">
        <v>150</v>
      </c>
      <c r="O77" s="108" t="s">
        <v>175</v>
      </c>
      <c r="P77" s="124" t="s">
        <v>176</v>
      </c>
      <c r="Q77" s="95" t="s">
        <v>177</v>
      </c>
      <c r="R77" s="108"/>
      <c r="S77" s="108"/>
      <c r="T77" s="108"/>
      <c r="U77" s="108"/>
      <c r="V77" s="125" t="s">
        <v>140</v>
      </c>
      <c r="W77" s="125" t="s">
        <v>158</v>
      </c>
      <c r="X77" s="126" t="s">
        <v>178</v>
      </c>
      <c r="Y77" s="108" t="s">
        <v>180</v>
      </c>
      <c r="Z77" s="12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87">
        <v>0</v>
      </c>
      <c r="AV77" s="87">
        <v>0</v>
      </c>
      <c r="AW77" s="87">
        <v>0</v>
      </c>
      <c r="AX77" s="87">
        <v>0</v>
      </c>
      <c r="AY77" s="87">
        <v>0</v>
      </c>
      <c r="AZ77" s="283">
        <f t="shared" si="59"/>
        <v>0</v>
      </c>
      <c r="BA77" s="253"/>
      <c r="BB77" s="283">
        <v>0</v>
      </c>
      <c r="BC77" s="283">
        <v>0</v>
      </c>
      <c r="BD77" s="283">
        <f t="shared" si="60"/>
        <v>0</v>
      </c>
      <c r="BE77" s="253"/>
      <c r="BF77" s="284">
        <f t="shared" si="61"/>
        <v>332.20800000000003</v>
      </c>
      <c r="BG77" s="283">
        <f t="shared" si="62"/>
        <v>0</v>
      </c>
      <c r="BH77" s="283">
        <f t="shared" si="63"/>
        <v>0</v>
      </c>
      <c r="BI77" s="283">
        <f t="shared" si="55"/>
        <v>0</v>
      </c>
      <c r="BJ77" s="283">
        <f t="shared" si="64"/>
        <v>0</v>
      </c>
      <c r="BL77" s="88" t="str">
        <f t="shared" si="19"/>
        <v>A-02-01-01-004-003Adquisición de elementos requeridos para el funcionamiento - Maq usos generales</v>
      </c>
      <c r="BM77" s="88">
        <f t="shared" si="20"/>
        <v>0</v>
      </c>
      <c r="BN77" s="88" t="b">
        <f t="shared" si="21"/>
        <v>1</v>
      </c>
    </row>
    <row r="78" spans="1:66" s="121" customFormat="1" ht="23.25" customHeight="1" x14ac:dyDescent="0.25">
      <c r="A78" s="122">
        <f t="shared" si="56"/>
        <v>300</v>
      </c>
      <c r="B78" s="108">
        <v>30</v>
      </c>
      <c r="C78" s="108">
        <v>2</v>
      </c>
      <c r="D78" s="108">
        <f t="shared" si="57"/>
        <v>200</v>
      </c>
      <c r="E78" s="108">
        <v>9</v>
      </c>
      <c r="F78" s="123">
        <f t="shared" si="58"/>
        <v>332.209</v>
      </c>
      <c r="G78" s="249">
        <v>332.209</v>
      </c>
      <c r="H78" s="108" t="s">
        <v>49</v>
      </c>
      <c r="I78" s="108" t="s">
        <v>164</v>
      </c>
      <c r="J78" s="108" t="s">
        <v>61</v>
      </c>
      <c r="K78" s="108" t="s">
        <v>165</v>
      </c>
      <c r="L78" s="124" t="s">
        <v>166</v>
      </c>
      <c r="M78" s="108" t="s">
        <v>167</v>
      </c>
      <c r="N78" s="124" t="s">
        <v>150</v>
      </c>
      <c r="O78" s="108" t="s">
        <v>175</v>
      </c>
      <c r="P78" s="124" t="s">
        <v>176</v>
      </c>
      <c r="Q78" s="95" t="s">
        <v>181</v>
      </c>
      <c r="R78" s="108"/>
      <c r="S78" s="108"/>
      <c r="T78" s="108"/>
      <c r="U78" s="108"/>
      <c r="V78" s="125" t="s">
        <v>140</v>
      </c>
      <c r="W78" s="125" t="s">
        <v>158</v>
      </c>
      <c r="X78" s="126" t="s">
        <v>178</v>
      </c>
      <c r="Y78" s="108" t="s">
        <v>182</v>
      </c>
      <c r="Z78" s="127">
        <v>89798895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87">
        <v>0</v>
      </c>
      <c r="AI78" s="87">
        <v>0</v>
      </c>
      <c r="AJ78" s="87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87">
        <v>0</v>
      </c>
      <c r="AV78" s="87">
        <v>0</v>
      </c>
      <c r="AW78" s="87">
        <v>0</v>
      </c>
      <c r="AX78" s="87">
        <v>0</v>
      </c>
      <c r="AY78" s="87">
        <v>0</v>
      </c>
      <c r="AZ78" s="283">
        <f t="shared" si="59"/>
        <v>89798895</v>
      </c>
      <c r="BA78" s="253"/>
      <c r="BB78" s="283">
        <v>0</v>
      </c>
      <c r="BC78" s="283">
        <v>0</v>
      </c>
      <c r="BD78" s="283">
        <f t="shared" si="60"/>
        <v>89798895</v>
      </c>
      <c r="BE78" s="253"/>
      <c r="BF78" s="284">
        <f t="shared" si="61"/>
        <v>332.209</v>
      </c>
      <c r="BG78" s="283">
        <f t="shared" si="62"/>
        <v>0</v>
      </c>
      <c r="BH78" s="283">
        <f t="shared" si="63"/>
        <v>89798895</v>
      </c>
      <c r="BI78" s="283">
        <f t="shared" si="55"/>
        <v>0</v>
      </c>
      <c r="BJ78" s="283">
        <f t="shared" si="64"/>
        <v>0</v>
      </c>
      <c r="BL78" s="88" t="str">
        <f t="shared" si="19"/>
        <v>A-02-01-01-004-004Adquisición de elementos requeridos para el funcionamiento - Maq usos especiales</v>
      </c>
      <c r="BM78" s="88">
        <f t="shared" si="20"/>
        <v>89798895</v>
      </c>
      <c r="BN78" s="88" t="b">
        <f t="shared" si="21"/>
        <v>1</v>
      </c>
    </row>
    <row r="79" spans="1:66" s="121" customFormat="1" ht="23.25" customHeight="1" x14ac:dyDescent="0.25">
      <c r="A79" s="122">
        <f t="shared" ref="A79" si="65">IF(V79="a. DIRECCIÓN GENERAL",100,IF(V79="c. SECRETARIA GENERAL",300,IF(V79="b. DIR. PROGRAMATICA DE REINTEGRACION",200)))</f>
        <v>300</v>
      </c>
      <c r="B79" s="108">
        <v>30</v>
      </c>
      <c r="C79" s="108">
        <v>2</v>
      </c>
      <c r="D79" s="108">
        <f t="shared" ref="D79" si="66">IF(I79="P",100,IF(OR(I79="G",I79="GA"),200,IF(OR(I79="T",I79="TP",I79="TF"),300,IF(I79="I",400,IF(I79="B",500)))))</f>
        <v>200</v>
      </c>
      <c r="E79" s="108">
        <v>11</v>
      </c>
      <c r="F79" s="123">
        <f t="shared" ref="F79" si="67">A79+B79+C79+((D79+E79)/1000)</f>
        <v>332.21100000000001</v>
      </c>
      <c r="G79" s="249">
        <v>332.21100000000001</v>
      </c>
      <c r="H79" s="108" t="s">
        <v>49</v>
      </c>
      <c r="I79" s="108" t="s">
        <v>60</v>
      </c>
      <c r="J79" s="108" t="s">
        <v>61</v>
      </c>
      <c r="K79" s="95" t="s">
        <v>62</v>
      </c>
      <c r="L79" s="124" t="s">
        <v>63</v>
      </c>
      <c r="M79" s="108" t="s">
        <v>64</v>
      </c>
      <c r="N79" s="124" t="s">
        <v>65</v>
      </c>
      <c r="O79" s="108" t="s">
        <v>137</v>
      </c>
      <c r="P79" s="124" t="s">
        <v>138</v>
      </c>
      <c r="Q79" s="95" t="s">
        <v>251</v>
      </c>
      <c r="R79" s="108"/>
      <c r="S79" s="108"/>
      <c r="T79" s="108"/>
      <c r="U79" s="108"/>
      <c r="V79" s="125" t="s">
        <v>140</v>
      </c>
      <c r="W79" s="125" t="s">
        <v>158</v>
      </c>
      <c r="X79" s="126" t="s">
        <v>178</v>
      </c>
      <c r="Y79" s="108" t="s">
        <v>252</v>
      </c>
      <c r="Z79" s="127">
        <v>2505688009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87">
        <v>0</v>
      </c>
      <c r="AI79" s="87">
        <v>0</v>
      </c>
      <c r="AJ79" s="87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87">
        <v>0</v>
      </c>
      <c r="AV79" s="87">
        <v>0</v>
      </c>
      <c r="AW79" s="87">
        <v>0</v>
      </c>
      <c r="AX79" s="87">
        <v>0</v>
      </c>
      <c r="AY79" s="87">
        <v>0</v>
      </c>
      <c r="AZ79" s="283">
        <f t="shared" ref="AZ79" si="68">SUM(Z79:AY79)</f>
        <v>2505688009</v>
      </c>
      <c r="BA79" s="253"/>
      <c r="BB79" s="283">
        <v>0</v>
      </c>
      <c r="BC79" s="283">
        <v>0</v>
      </c>
      <c r="BD79" s="283">
        <f t="shared" ref="BD79" si="69">AZ79+BC79</f>
        <v>2505688009</v>
      </c>
      <c r="BE79" s="253"/>
      <c r="BF79" s="284">
        <f t="shared" si="61"/>
        <v>332.21100000000001</v>
      </c>
      <c r="BG79" s="283">
        <f t="shared" ref="BG79" si="70">SUM(AA79:AY79)</f>
        <v>0</v>
      </c>
      <c r="BH79" s="283">
        <f t="shared" si="63"/>
        <v>2505688009</v>
      </c>
      <c r="BI79" s="283">
        <f t="shared" ref="BI79" si="71">BG79+BB79</f>
        <v>0</v>
      </c>
      <c r="BJ79" s="283">
        <f t="shared" ref="BJ79" si="72">AZ79+BG79-BH79</f>
        <v>0</v>
      </c>
      <c r="BL79" s="88" t="str">
        <f t="shared" si="19"/>
        <v>A-02-02-02-007-002Arrendamiento de Inmuebles</v>
      </c>
      <c r="BM79" s="88">
        <f t="shared" si="20"/>
        <v>2505688009</v>
      </c>
      <c r="BN79" s="88" t="b">
        <f t="shared" si="21"/>
        <v>1</v>
      </c>
    </row>
    <row r="80" spans="1:66" s="121" customFormat="1" ht="23.25" customHeight="1" x14ac:dyDescent="0.25">
      <c r="A80" s="122">
        <f t="shared" si="56"/>
        <v>300</v>
      </c>
      <c r="B80" s="108">
        <v>30</v>
      </c>
      <c r="C80" s="108">
        <v>2</v>
      </c>
      <c r="D80" s="108">
        <f t="shared" si="57"/>
        <v>300</v>
      </c>
      <c r="E80" s="108">
        <v>4</v>
      </c>
      <c r="F80" s="123">
        <f t="shared" si="58"/>
        <v>332.30399999999997</v>
      </c>
      <c r="G80" s="249">
        <v>332.30399999999997</v>
      </c>
      <c r="H80" s="108" t="s">
        <v>49</v>
      </c>
      <c r="I80" s="108" t="s">
        <v>50</v>
      </c>
      <c r="J80" s="108" t="s">
        <v>51</v>
      </c>
      <c r="K80" s="108" t="s">
        <v>52</v>
      </c>
      <c r="L80" s="124" t="s">
        <v>53</v>
      </c>
      <c r="M80" s="108" t="s">
        <v>52</v>
      </c>
      <c r="N80" s="124" t="s">
        <v>53</v>
      </c>
      <c r="O80" s="108" t="s">
        <v>52</v>
      </c>
      <c r="P80" s="124" t="s">
        <v>53</v>
      </c>
      <c r="Q80" s="95" t="s">
        <v>52</v>
      </c>
      <c r="R80" s="108"/>
      <c r="S80" s="108"/>
      <c r="T80" s="108"/>
      <c r="U80" s="108"/>
      <c r="V80" s="125" t="s">
        <v>140</v>
      </c>
      <c r="W80" s="125" t="s">
        <v>158</v>
      </c>
      <c r="X80" s="126" t="s">
        <v>178</v>
      </c>
      <c r="Y80" s="108" t="s">
        <v>252</v>
      </c>
      <c r="Z80" s="127">
        <v>4929321121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87">
        <v>0</v>
      </c>
      <c r="AI80" s="87">
        <v>0</v>
      </c>
      <c r="AJ80" s="87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87">
        <v>0</v>
      </c>
      <c r="AV80" s="87">
        <v>0</v>
      </c>
      <c r="AW80" s="87">
        <v>0</v>
      </c>
      <c r="AX80" s="87">
        <v>0</v>
      </c>
      <c r="AY80" s="87">
        <v>0</v>
      </c>
      <c r="AZ80" s="283">
        <f t="shared" si="59"/>
        <v>4929321121</v>
      </c>
      <c r="BA80" s="253"/>
      <c r="BB80" s="283">
        <v>0</v>
      </c>
      <c r="BC80" s="283">
        <v>0</v>
      </c>
      <c r="BD80" s="283">
        <f t="shared" si="60"/>
        <v>4929321121</v>
      </c>
      <c r="BE80" s="253"/>
      <c r="BF80" s="284">
        <f t="shared" si="61"/>
        <v>332.30399999999997</v>
      </c>
      <c r="BG80" s="283">
        <f t="shared" si="62"/>
        <v>0</v>
      </c>
      <c r="BH80" s="283">
        <f t="shared" si="63"/>
        <v>4929321121</v>
      </c>
      <c r="BI80" s="283">
        <f t="shared" si="55"/>
        <v>0</v>
      </c>
      <c r="BJ80" s="283">
        <f t="shared" si="64"/>
        <v>0</v>
      </c>
      <c r="BL80" s="88" t="str">
        <f t="shared" si="19"/>
        <v>A-03-03-01-001Arrendamiento de Inmuebles</v>
      </c>
      <c r="BM80" s="88">
        <f t="shared" si="20"/>
        <v>4929321121</v>
      </c>
      <c r="BN80" s="88" t="b">
        <f t="shared" si="21"/>
        <v>1</v>
      </c>
    </row>
    <row r="81" spans="1:66" s="121" customFormat="1" ht="23.25" customHeight="1" x14ac:dyDescent="0.25">
      <c r="A81" s="122">
        <f t="shared" si="56"/>
        <v>300</v>
      </c>
      <c r="B81" s="108">
        <v>30</v>
      </c>
      <c r="C81" s="108">
        <v>2</v>
      </c>
      <c r="D81" s="108">
        <f t="shared" si="57"/>
        <v>300</v>
      </c>
      <c r="E81" s="108">
        <v>5</v>
      </c>
      <c r="F81" s="123">
        <f t="shared" si="58"/>
        <v>332.30500000000001</v>
      </c>
      <c r="G81" s="249">
        <v>332.30500000000001</v>
      </c>
      <c r="H81" s="108" t="s">
        <v>49</v>
      </c>
      <c r="I81" s="108" t="s">
        <v>50</v>
      </c>
      <c r="J81" s="108" t="s">
        <v>51</v>
      </c>
      <c r="K81" s="108" t="s">
        <v>52</v>
      </c>
      <c r="L81" s="124" t="s">
        <v>53</v>
      </c>
      <c r="M81" s="108" t="s">
        <v>52</v>
      </c>
      <c r="N81" s="124" t="s">
        <v>53</v>
      </c>
      <c r="O81" s="108" t="s">
        <v>52</v>
      </c>
      <c r="P81" s="124" t="s">
        <v>53</v>
      </c>
      <c r="Q81" s="95" t="s">
        <v>52</v>
      </c>
      <c r="R81" s="108"/>
      <c r="S81" s="108"/>
      <c r="T81" s="108"/>
      <c r="U81" s="108"/>
      <c r="V81" s="125" t="s">
        <v>140</v>
      </c>
      <c r="W81" s="125" t="s">
        <v>158</v>
      </c>
      <c r="X81" s="126" t="s">
        <v>178</v>
      </c>
      <c r="Y81" s="108" t="s">
        <v>261</v>
      </c>
      <c r="Z81" s="12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87">
        <v>0</v>
      </c>
      <c r="AV81" s="87">
        <v>0</v>
      </c>
      <c r="AW81" s="87">
        <v>0</v>
      </c>
      <c r="AX81" s="87">
        <v>0</v>
      </c>
      <c r="AY81" s="87">
        <v>0</v>
      </c>
      <c r="AZ81" s="283">
        <f>SUM(Z81:AY81)</f>
        <v>0</v>
      </c>
      <c r="BA81" s="253"/>
      <c r="BB81" s="283">
        <v>0</v>
      </c>
      <c r="BC81" s="283">
        <v>0</v>
      </c>
      <c r="BD81" s="283">
        <f t="shared" si="60"/>
        <v>0</v>
      </c>
      <c r="BE81" s="253"/>
      <c r="BF81" s="284">
        <f t="shared" si="61"/>
        <v>332.30500000000001</v>
      </c>
      <c r="BG81" s="283">
        <f t="shared" si="62"/>
        <v>0</v>
      </c>
      <c r="BH81" s="283">
        <f t="shared" si="63"/>
        <v>0</v>
      </c>
      <c r="BI81" s="283">
        <f t="shared" si="55"/>
        <v>0</v>
      </c>
      <c r="BJ81" s="283">
        <f t="shared" si="64"/>
        <v>0</v>
      </c>
      <c r="BL81" s="88" t="str">
        <f t="shared" si="19"/>
        <v>A-03-03-01-001Adquisición Elementos de Ferreteria</v>
      </c>
      <c r="BM81" s="88">
        <f t="shared" si="20"/>
        <v>0</v>
      </c>
      <c r="BN81" s="88" t="b">
        <f t="shared" si="21"/>
        <v>1</v>
      </c>
    </row>
    <row r="82" spans="1:66" s="121" customFormat="1" ht="32.25" customHeight="1" x14ac:dyDescent="0.25">
      <c r="A82" s="122">
        <f t="shared" si="56"/>
        <v>300</v>
      </c>
      <c r="B82" s="108">
        <v>30</v>
      </c>
      <c r="C82" s="108">
        <v>2</v>
      </c>
      <c r="D82" s="108">
        <f t="shared" si="57"/>
        <v>200</v>
      </c>
      <c r="E82" s="108">
        <v>12</v>
      </c>
      <c r="F82" s="123">
        <f t="shared" si="58"/>
        <v>332.21199999999999</v>
      </c>
      <c r="G82" s="249">
        <v>332.21199999999999</v>
      </c>
      <c r="H82" s="108" t="s">
        <v>49</v>
      </c>
      <c r="I82" s="108" t="s">
        <v>60</v>
      </c>
      <c r="J82" s="108" t="s">
        <v>61</v>
      </c>
      <c r="K82" s="108" t="s">
        <v>62</v>
      </c>
      <c r="L82" s="124" t="s">
        <v>63</v>
      </c>
      <c r="M82" s="108" t="s">
        <v>64</v>
      </c>
      <c r="N82" s="124" t="s">
        <v>65</v>
      </c>
      <c r="O82" s="108" t="s">
        <v>66</v>
      </c>
      <c r="P82" s="124" t="s">
        <v>67</v>
      </c>
      <c r="Q82" s="95" t="s">
        <v>144</v>
      </c>
      <c r="R82" s="108"/>
      <c r="S82" s="108"/>
      <c r="T82" s="108"/>
      <c r="U82" s="108"/>
      <c r="V82" s="125" t="s">
        <v>140</v>
      </c>
      <c r="W82" s="125" t="s">
        <v>158</v>
      </c>
      <c r="X82" s="126" t="s">
        <v>178</v>
      </c>
      <c r="Y82" s="108" t="s">
        <v>255</v>
      </c>
      <c r="Z82" s="127">
        <v>293617237</v>
      </c>
      <c r="AA82" s="87">
        <v>0</v>
      </c>
      <c r="AB82" s="87">
        <v>0</v>
      </c>
      <c r="AC82" s="87">
        <v>0</v>
      </c>
      <c r="AD82" s="87">
        <v>0</v>
      </c>
      <c r="AE82" s="87">
        <v>0</v>
      </c>
      <c r="AF82" s="87">
        <v>0</v>
      </c>
      <c r="AG82" s="87">
        <v>0</v>
      </c>
      <c r="AH82" s="87">
        <v>0</v>
      </c>
      <c r="AI82" s="87">
        <v>0</v>
      </c>
      <c r="AJ82" s="87"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v>0</v>
      </c>
      <c r="AU82" s="87">
        <v>0</v>
      </c>
      <c r="AV82" s="87">
        <v>0</v>
      </c>
      <c r="AW82" s="87">
        <v>0</v>
      </c>
      <c r="AX82" s="87">
        <v>0</v>
      </c>
      <c r="AY82" s="87">
        <v>0</v>
      </c>
      <c r="AZ82" s="283">
        <f t="shared" si="59"/>
        <v>293617237</v>
      </c>
      <c r="BA82" s="253"/>
      <c r="BB82" s="283">
        <v>0</v>
      </c>
      <c r="BC82" s="283">
        <v>0</v>
      </c>
      <c r="BD82" s="283">
        <f t="shared" si="60"/>
        <v>293617237</v>
      </c>
      <c r="BE82" s="253"/>
      <c r="BF82" s="284">
        <f t="shared" si="61"/>
        <v>332.21199999999999</v>
      </c>
      <c r="BG82" s="283">
        <f t="shared" si="62"/>
        <v>0</v>
      </c>
      <c r="BH82" s="283">
        <f t="shared" si="63"/>
        <v>293617237</v>
      </c>
      <c r="BI82" s="283">
        <f t="shared" si="55"/>
        <v>0</v>
      </c>
      <c r="BJ82" s="283">
        <f t="shared" si="64"/>
        <v>0</v>
      </c>
      <c r="BL82" s="88" t="str">
        <f t="shared" si="19"/>
        <v>A-02-02-02-008-005Aseo Cafetería y Mantenimiento - Aseo</v>
      </c>
      <c r="BM82" s="88">
        <f t="shared" si="20"/>
        <v>293617237</v>
      </c>
      <c r="BN82" s="88" t="b">
        <f t="shared" si="21"/>
        <v>1</v>
      </c>
    </row>
    <row r="83" spans="1:66" s="121" customFormat="1" ht="23.25" customHeight="1" x14ac:dyDescent="0.25">
      <c r="A83" s="122">
        <f t="shared" si="56"/>
        <v>300</v>
      </c>
      <c r="B83" s="108">
        <v>30</v>
      </c>
      <c r="C83" s="108">
        <v>2</v>
      </c>
      <c r="D83" s="108">
        <f t="shared" si="57"/>
        <v>200</v>
      </c>
      <c r="E83" s="108">
        <v>13</v>
      </c>
      <c r="F83" s="123">
        <f t="shared" si="58"/>
        <v>332.21300000000002</v>
      </c>
      <c r="G83" s="249">
        <v>332.21300000000002</v>
      </c>
      <c r="H83" s="108" t="s">
        <v>49</v>
      </c>
      <c r="I83" s="108" t="s">
        <v>60</v>
      </c>
      <c r="J83" s="108" t="s">
        <v>61</v>
      </c>
      <c r="K83" s="108" t="s">
        <v>62</v>
      </c>
      <c r="L83" s="124" t="s">
        <v>63</v>
      </c>
      <c r="M83" s="108" t="s">
        <v>64</v>
      </c>
      <c r="N83" s="124" t="s">
        <v>65</v>
      </c>
      <c r="O83" s="108" t="s">
        <v>196</v>
      </c>
      <c r="P83" s="124" t="s">
        <v>197</v>
      </c>
      <c r="Q83" s="95" t="s">
        <v>202</v>
      </c>
      <c r="R83" s="108"/>
      <c r="S83" s="108"/>
      <c r="T83" s="108"/>
      <c r="U83" s="108"/>
      <c r="V83" s="125" t="s">
        <v>140</v>
      </c>
      <c r="W83" s="125" t="s">
        <v>158</v>
      </c>
      <c r="X83" s="126" t="s">
        <v>178</v>
      </c>
      <c r="Y83" s="108" t="s">
        <v>254</v>
      </c>
      <c r="Z83" s="127">
        <v>143557377</v>
      </c>
      <c r="AA83" s="87">
        <v>0</v>
      </c>
      <c r="AB83" s="87">
        <v>0</v>
      </c>
      <c r="AC83" s="87">
        <v>0</v>
      </c>
      <c r="AD83" s="87">
        <v>0</v>
      </c>
      <c r="AE83" s="87">
        <v>0</v>
      </c>
      <c r="AF83" s="87">
        <v>0</v>
      </c>
      <c r="AG83" s="87">
        <v>0</v>
      </c>
      <c r="AH83" s="87">
        <v>0</v>
      </c>
      <c r="AI83" s="87">
        <v>0</v>
      </c>
      <c r="AJ83" s="87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v>0</v>
      </c>
      <c r="AU83" s="87">
        <v>0</v>
      </c>
      <c r="AV83" s="87">
        <v>0</v>
      </c>
      <c r="AW83" s="87">
        <v>0</v>
      </c>
      <c r="AX83" s="87">
        <v>0</v>
      </c>
      <c r="AY83" s="87">
        <v>0</v>
      </c>
      <c r="AZ83" s="283">
        <f t="shared" si="59"/>
        <v>143557377</v>
      </c>
      <c r="BA83" s="253"/>
      <c r="BB83" s="283">
        <v>0</v>
      </c>
      <c r="BC83" s="283">
        <v>0</v>
      </c>
      <c r="BD83" s="283">
        <f t="shared" si="60"/>
        <v>143557377</v>
      </c>
      <c r="BE83" s="253"/>
      <c r="BF83" s="284">
        <f t="shared" si="61"/>
        <v>332.21300000000002</v>
      </c>
      <c r="BG83" s="283">
        <f t="shared" si="62"/>
        <v>0</v>
      </c>
      <c r="BH83" s="283">
        <f t="shared" si="63"/>
        <v>143557377</v>
      </c>
      <c r="BI83" s="283">
        <f t="shared" si="55"/>
        <v>0</v>
      </c>
      <c r="BJ83" s="283">
        <f t="shared" si="64"/>
        <v>0</v>
      </c>
      <c r="BL83" s="88" t="str">
        <f t="shared" si="19"/>
        <v>A-02-02-02-006-003Aseo Cafetería y Mantenimiento - Cafeteria</v>
      </c>
      <c r="BM83" s="88">
        <f t="shared" si="20"/>
        <v>143557377</v>
      </c>
      <c r="BN83" s="88" t="b">
        <f t="shared" si="21"/>
        <v>1</v>
      </c>
    </row>
    <row r="84" spans="1:66" s="121" customFormat="1" ht="23.25" customHeight="1" x14ac:dyDescent="0.25">
      <c r="A84" s="122">
        <f t="shared" ref="A84:A101" si="73">IF(V84="a. DIRECCIÓN GENERAL",100,IF(V84="c. SECRETARIA GENERAL",300,IF(V84="b. DIR. PROGRAMATICA DE REINTEGRACION",200)))</f>
        <v>300</v>
      </c>
      <c r="B84" s="108">
        <v>30</v>
      </c>
      <c r="C84" s="108">
        <v>2</v>
      </c>
      <c r="D84" s="108">
        <f t="shared" ref="D84:D101" si="74">IF(I84="P",100,IF(OR(I84="G",I84="GA"),200,IF(OR(I84="T",I84="TP",I84="TF"),300,IF(I84="I",400,IF(I84="B",500)))))</f>
        <v>300</v>
      </c>
      <c r="E84" s="108">
        <v>6</v>
      </c>
      <c r="F84" s="123">
        <f t="shared" ref="F84:F101" si="75">A84+B84+C84+((D84+E84)/1000)</f>
        <v>332.30599999999998</v>
      </c>
      <c r="G84" s="249">
        <v>332.30599999999998</v>
      </c>
      <c r="H84" s="108" t="s">
        <v>49</v>
      </c>
      <c r="I84" s="108" t="s">
        <v>50</v>
      </c>
      <c r="J84" s="108" t="s">
        <v>51</v>
      </c>
      <c r="K84" s="108" t="s">
        <v>52</v>
      </c>
      <c r="L84" s="124" t="s">
        <v>53</v>
      </c>
      <c r="M84" s="108" t="s">
        <v>52</v>
      </c>
      <c r="N84" s="124" t="s">
        <v>53</v>
      </c>
      <c r="O84" s="108" t="s">
        <v>52</v>
      </c>
      <c r="P84" s="124" t="s">
        <v>53</v>
      </c>
      <c r="Q84" s="95" t="s">
        <v>52</v>
      </c>
      <c r="R84" s="108"/>
      <c r="S84" s="108"/>
      <c r="T84" s="108"/>
      <c r="U84" s="108"/>
      <c r="V84" s="125" t="s">
        <v>140</v>
      </c>
      <c r="W84" s="125" t="s">
        <v>158</v>
      </c>
      <c r="X84" s="126" t="s">
        <v>178</v>
      </c>
      <c r="Y84" s="108" t="s">
        <v>253</v>
      </c>
      <c r="Z84" s="127">
        <v>0</v>
      </c>
      <c r="AA84" s="87">
        <v>0</v>
      </c>
      <c r="AB84" s="87">
        <v>0</v>
      </c>
      <c r="AC84" s="87">
        <v>0</v>
      </c>
      <c r="AD84" s="87">
        <v>0</v>
      </c>
      <c r="AE84" s="87">
        <v>0</v>
      </c>
      <c r="AF84" s="87">
        <v>0</v>
      </c>
      <c r="AG84" s="87">
        <v>0</v>
      </c>
      <c r="AH84" s="87">
        <v>0</v>
      </c>
      <c r="AI84" s="87">
        <v>0</v>
      </c>
      <c r="AJ84" s="87">
        <v>0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87">
        <v>0</v>
      </c>
      <c r="AV84" s="87">
        <v>0</v>
      </c>
      <c r="AW84" s="87">
        <v>0</v>
      </c>
      <c r="AX84" s="87">
        <v>0</v>
      </c>
      <c r="AY84" s="87">
        <v>0</v>
      </c>
      <c r="AZ84" s="283">
        <f t="shared" ref="AZ84:AZ101" si="76">SUM(Z84:AY84)</f>
        <v>0</v>
      </c>
      <c r="BA84" s="253"/>
      <c r="BB84" s="283">
        <v>0</v>
      </c>
      <c r="BC84" s="283">
        <v>0</v>
      </c>
      <c r="BD84" s="283">
        <f t="shared" ref="BD84:BD101" si="77">AZ84+BC84</f>
        <v>0</v>
      </c>
      <c r="BE84" s="253"/>
      <c r="BF84" s="284">
        <f t="shared" si="61"/>
        <v>332.30599999999998</v>
      </c>
      <c r="BG84" s="283">
        <f t="shared" ref="BG84:BG101" si="78">SUM(AA84:AY84)</f>
        <v>0</v>
      </c>
      <c r="BH84" s="283">
        <f t="shared" si="63"/>
        <v>0</v>
      </c>
      <c r="BI84" s="283">
        <f t="shared" si="55"/>
        <v>0</v>
      </c>
      <c r="BJ84" s="283">
        <f t="shared" ref="BJ84:BJ101" si="79">AZ84+BG84-BH84</f>
        <v>0</v>
      </c>
      <c r="BL84" s="88" t="str">
        <f t="shared" si="19"/>
        <v>A-03-03-01-001Aseo Cafetería y Mantenimiento</v>
      </c>
      <c r="BM84" s="88">
        <f t="shared" si="20"/>
        <v>0</v>
      </c>
      <c r="BN84" s="88" t="b">
        <f t="shared" si="21"/>
        <v>1</v>
      </c>
    </row>
    <row r="85" spans="1:66" s="121" customFormat="1" ht="23.25" customHeight="1" x14ac:dyDescent="0.25">
      <c r="A85" s="122">
        <f t="shared" ref="A85:A92" si="80">IF(V85="a. DIRECCIÓN GENERAL",100,IF(V85="c. SECRETARIA GENERAL",300,IF(V85="b. DIR. PROGRAMATICA DE REINTEGRACION",200)))</f>
        <v>300</v>
      </c>
      <c r="B85" s="108">
        <v>30</v>
      </c>
      <c r="C85" s="108">
        <v>2</v>
      </c>
      <c r="D85" s="108">
        <f t="shared" ref="D85:D92" si="81">IF(I85="P",100,IF(OR(I85="G",I85="GA"),200,IF(OR(I85="T",I85="TP",I85="TF"),300,IF(I85="I",400,IF(I85="B",500)))))</f>
        <v>200</v>
      </c>
      <c r="E85" s="108">
        <v>14</v>
      </c>
      <c r="F85" s="123">
        <f t="shared" ref="F85:F92" si="82">A85+B85+C85+((D85+E85)/1000)</f>
        <v>332.214</v>
      </c>
      <c r="G85" s="249">
        <v>332.214</v>
      </c>
      <c r="H85" s="108" t="s">
        <v>49</v>
      </c>
      <c r="I85" s="108" t="s">
        <v>60</v>
      </c>
      <c r="J85" s="108" t="s">
        <v>61</v>
      </c>
      <c r="K85" s="108" t="s">
        <v>62</v>
      </c>
      <c r="L85" s="124" t="s">
        <v>63</v>
      </c>
      <c r="M85" s="108" t="s">
        <v>64</v>
      </c>
      <c r="N85" s="124" t="s">
        <v>65</v>
      </c>
      <c r="O85" s="108" t="s">
        <v>66</v>
      </c>
      <c r="P85" s="124" t="s">
        <v>67</v>
      </c>
      <c r="Q85" s="95" t="s">
        <v>238</v>
      </c>
      <c r="R85" s="108"/>
      <c r="S85" s="108"/>
      <c r="T85" s="108"/>
      <c r="U85" s="108"/>
      <c r="V85" s="125" t="s">
        <v>140</v>
      </c>
      <c r="W85" s="125" t="s">
        <v>158</v>
      </c>
      <c r="X85" s="126" t="s">
        <v>178</v>
      </c>
      <c r="Y85" s="108" t="s">
        <v>256</v>
      </c>
      <c r="Z85" s="127">
        <v>132426733</v>
      </c>
      <c r="AA85" s="87">
        <v>0</v>
      </c>
      <c r="AB85" s="87">
        <v>0</v>
      </c>
      <c r="AC85" s="87">
        <v>0</v>
      </c>
      <c r="AD85" s="87">
        <v>0</v>
      </c>
      <c r="AE85" s="87">
        <v>0</v>
      </c>
      <c r="AF85" s="87">
        <v>0</v>
      </c>
      <c r="AG85" s="87">
        <v>0</v>
      </c>
      <c r="AH85" s="87">
        <v>0</v>
      </c>
      <c r="AI85" s="87">
        <v>0</v>
      </c>
      <c r="AJ85" s="87">
        <v>0</v>
      </c>
      <c r="AK85" s="87">
        <v>0</v>
      </c>
      <c r="AL85" s="87">
        <v>0</v>
      </c>
      <c r="AM85" s="87">
        <v>0</v>
      </c>
      <c r="AN85" s="87">
        <v>0</v>
      </c>
      <c r="AO85" s="87">
        <v>0</v>
      </c>
      <c r="AP85" s="87">
        <v>0</v>
      </c>
      <c r="AQ85" s="87">
        <v>0</v>
      </c>
      <c r="AR85" s="87">
        <v>0</v>
      </c>
      <c r="AS85" s="87">
        <v>0</v>
      </c>
      <c r="AT85" s="87">
        <v>0</v>
      </c>
      <c r="AU85" s="87">
        <v>0</v>
      </c>
      <c r="AV85" s="87">
        <v>0</v>
      </c>
      <c r="AW85" s="87">
        <v>0</v>
      </c>
      <c r="AX85" s="87">
        <v>0</v>
      </c>
      <c r="AY85" s="87">
        <v>0</v>
      </c>
      <c r="AZ85" s="283">
        <f t="shared" ref="AZ85:AZ92" si="83">SUM(Z85:AY85)</f>
        <v>132426733</v>
      </c>
      <c r="BA85" s="253"/>
      <c r="BB85" s="283">
        <v>0</v>
      </c>
      <c r="BC85" s="283">
        <v>0</v>
      </c>
      <c r="BD85" s="283">
        <f t="shared" ref="BD85:BD92" si="84">AZ85+BC85</f>
        <v>132426733</v>
      </c>
      <c r="BE85" s="253"/>
      <c r="BF85" s="284">
        <f t="shared" si="61"/>
        <v>332.214</v>
      </c>
      <c r="BG85" s="283">
        <f t="shared" ref="BG85:BG92" si="85">SUM(AA85:AY85)</f>
        <v>0</v>
      </c>
      <c r="BH85" s="283">
        <f t="shared" si="63"/>
        <v>132426733</v>
      </c>
      <c r="BI85" s="283">
        <f t="shared" si="55"/>
        <v>0</v>
      </c>
      <c r="BJ85" s="283">
        <f t="shared" ref="BJ85:BJ92" si="86">AZ85+BG85-BH85</f>
        <v>0</v>
      </c>
      <c r="BL85" s="88" t="str">
        <f t="shared" ref="BL85:BL148" si="87">Q85&amp;Y85</f>
        <v>A-02-02-02-008-007Aseo Cafetería y Mantenimiento - Mantenimiento</v>
      </c>
      <c r="BM85" s="88">
        <f t="shared" ref="BM85:BM148" si="88">AZ85</f>
        <v>132426733</v>
      </c>
      <c r="BN85" s="88" t="b">
        <f t="shared" ref="BN85:BN148" si="89">G85=F85</f>
        <v>1</v>
      </c>
    </row>
    <row r="86" spans="1:66" s="121" customFormat="1" ht="23.25" customHeight="1" x14ac:dyDescent="0.25">
      <c r="A86" s="122">
        <f t="shared" si="80"/>
        <v>300</v>
      </c>
      <c r="B86" s="108">
        <v>30</v>
      </c>
      <c r="C86" s="108">
        <v>2</v>
      </c>
      <c r="D86" s="108">
        <f t="shared" si="81"/>
        <v>200</v>
      </c>
      <c r="E86" s="108">
        <v>15</v>
      </c>
      <c r="F86" s="123">
        <f t="shared" si="82"/>
        <v>332.21499999999997</v>
      </c>
      <c r="G86" s="249">
        <v>332.21499999999997</v>
      </c>
      <c r="H86" s="108" t="s">
        <v>49</v>
      </c>
      <c r="I86" s="108" t="s">
        <v>60</v>
      </c>
      <c r="J86" s="108" t="s">
        <v>61</v>
      </c>
      <c r="K86" s="108" t="s">
        <v>62</v>
      </c>
      <c r="L86" s="124" t="s">
        <v>63</v>
      </c>
      <c r="M86" s="108" t="s">
        <v>149</v>
      </c>
      <c r="N86" s="124" t="s">
        <v>150</v>
      </c>
      <c r="O86" s="108" t="s">
        <v>187</v>
      </c>
      <c r="P86" s="124" t="s">
        <v>188</v>
      </c>
      <c r="Q86" s="95" t="s">
        <v>189</v>
      </c>
      <c r="R86" s="108"/>
      <c r="S86" s="108"/>
      <c r="T86" s="108"/>
      <c r="U86" s="108"/>
      <c r="V86" s="125" t="s">
        <v>140</v>
      </c>
      <c r="W86" s="125" t="s">
        <v>158</v>
      </c>
      <c r="X86" s="126" t="s">
        <v>178</v>
      </c>
      <c r="Y86" s="108" t="s">
        <v>190</v>
      </c>
      <c r="Z86" s="127">
        <v>56940000</v>
      </c>
      <c r="AA86" s="87">
        <v>0</v>
      </c>
      <c r="AB86" s="87">
        <v>0</v>
      </c>
      <c r="AC86" s="87">
        <v>0</v>
      </c>
      <c r="AD86" s="87">
        <v>0</v>
      </c>
      <c r="AE86" s="87">
        <v>0</v>
      </c>
      <c r="AF86" s="87">
        <v>0</v>
      </c>
      <c r="AG86" s="87">
        <v>0</v>
      </c>
      <c r="AH86" s="87">
        <v>0</v>
      </c>
      <c r="AI86" s="87">
        <v>0</v>
      </c>
      <c r="AJ86" s="87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v>0</v>
      </c>
      <c r="AU86" s="87">
        <v>0</v>
      </c>
      <c r="AV86" s="87">
        <v>0</v>
      </c>
      <c r="AW86" s="87">
        <v>0</v>
      </c>
      <c r="AX86" s="87">
        <v>0</v>
      </c>
      <c r="AY86" s="87">
        <v>0</v>
      </c>
      <c r="AZ86" s="283">
        <f t="shared" si="83"/>
        <v>56940000</v>
      </c>
      <c r="BA86" s="253"/>
      <c r="BB86" s="283">
        <v>0</v>
      </c>
      <c r="BC86" s="283">
        <v>0</v>
      </c>
      <c r="BD86" s="283">
        <f t="shared" si="84"/>
        <v>56940000</v>
      </c>
      <c r="BE86" s="253"/>
      <c r="BF86" s="284">
        <f t="shared" si="61"/>
        <v>332.21499999999997</v>
      </c>
      <c r="BG86" s="283">
        <f t="shared" si="85"/>
        <v>0</v>
      </c>
      <c r="BH86" s="283">
        <f t="shared" si="63"/>
        <v>56940000</v>
      </c>
      <c r="BI86" s="283">
        <f t="shared" ref="BI86:BI118" si="90">BG86+BB86</f>
        <v>0</v>
      </c>
      <c r="BJ86" s="283">
        <f t="shared" si="86"/>
        <v>0</v>
      </c>
      <c r="BL86" s="88" t="str">
        <f t="shared" si="87"/>
        <v>A-02-02-01-003-003Caja Menor</v>
      </c>
      <c r="BM86" s="88">
        <f t="shared" si="88"/>
        <v>56940000</v>
      </c>
      <c r="BN86" s="88" t="b">
        <f t="shared" si="89"/>
        <v>1</v>
      </c>
    </row>
    <row r="87" spans="1:66" s="121" customFormat="1" ht="23.25" customHeight="1" x14ac:dyDescent="0.25">
      <c r="A87" s="122">
        <f t="shared" si="80"/>
        <v>300</v>
      </c>
      <c r="B87" s="108">
        <v>30</v>
      </c>
      <c r="C87" s="108">
        <v>2</v>
      </c>
      <c r="D87" s="108">
        <f t="shared" si="81"/>
        <v>200</v>
      </c>
      <c r="E87" s="108">
        <v>16</v>
      </c>
      <c r="F87" s="123">
        <f t="shared" si="82"/>
        <v>332.21600000000001</v>
      </c>
      <c r="G87" s="249">
        <v>332.21600000000001</v>
      </c>
      <c r="H87" s="108" t="s">
        <v>49</v>
      </c>
      <c r="I87" s="108" t="s">
        <v>60</v>
      </c>
      <c r="J87" s="108" t="s">
        <v>61</v>
      </c>
      <c r="K87" s="108" t="s">
        <v>62</v>
      </c>
      <c r="L87" s="124" t="s">
        <v>63</v>
      </c>
      <c r="M87" s="108" t="s">
        <v>149</v>
      </c>
      <c r="N87" s="124" t="s">
        <v>150</v>
      </c>
      <c r="O87" s="108" t="s">
        <v>187</v>
      </c>
      <c r="P87" s="124" t="s">
        <v>188</v>
      </c>
      <c r="Q87" s="95" t="s">
        <v>189</v>
      </c>
      <c r="R87" s="108"/>
      <c r="S87" s="108"/>
      <c r="T87" s="108"/>
      <c r="U87" s="108"/>
      <c r="V87" s="125" t="s">
        <v>140</v>
      </c>
      <c r="W87" s="125" t="s">
        <v>158</v>
      </c>
      <c r="X87" s="126" t="s">
        <v>178</v>
      </c>
      <c r="Y87" s="108" t="s">
        <v>191</v>
      </c>
      <c r="Z87" s="12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87">
        <v>0</v>
      </c>
      <c r="AI87" s="87">
        <v>0</v>
      </c>
      <c r="AJ87" s="87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87">
        <v>0</v>
      </c>
      <c r="AV87" s="87">
        <v>0</v>
      </c>
      <c r="AW87" s="87">
        <v>0</v>
      </c>
      <c r="AX87" s="87">
        <v>0</v>
      </c>
      <c r="AY87" s="87">
        <v>0</v>
      </c>
      <c r="AZ87" s="283">
        <f t="shared" si="83"/>
        <v>0</v>
      </c>
      <c r="BA87" s="253"/>
      <c r="BB87" s="283">
        <v>0</v>
      </c>
      <c r="BC87" s="283">
        <v>0</v>
      </c>
      <c r="BD87" s="283">
        <f t="shared" si="84"/>
        <v>0</v>
      </c>
      <c r="BE87" s="253"/>
      <c r="BF87" s="284">
        <f t="shared" si="61"/>
        <v>332.21600000000001</v>
      </c>
      <c r="BG87" s="283">
        <f t="shared" si="85"/>
        <v>0</v>
      </c>
      <c r="BH87" s="283">
        <f t="shared" si="63"/>
        <v>0</v>
      </c>
      <c r="BI87" s="283">
        <f t="shared" si="90"/>
        <v>0</v>
      </c>
      <c r="BJ87" s="283">
        <f t="shared" si="86"/>
        <v>0</v>
      </c>
      <c r="BL87" s="88" t="str">
        <f t="shared" si="87"/>
        <v>A-02-02-01-003-003Caja Menor - Combustible / Aceite</v>
      </c>
      <c r="BM87" s="88">
        <f t="shared" si="88"/>
        <v>0</v>
      </c>
      <c r="BN87" s="88" t="b">
        <f t="shared" si="89"/>
        <v>1</v>
      </c>
    </row>
    <row r="88" spans="1:66" s="121" customFormat="1" ht="23.25" customHeight="1" x14ac:dyDescent="0.25">
      <c r="A88" s="122">
        <f t="shared" si="80"/>
        <v>300</v>
      </c>
      <c r="B88" s="108">
        <v>30</v>
      </c>
      <c r="C88" s="108">
        <v>2</v>
      </c>
      <c r="D88" s="108">
        <f t="shared" si="81"/>
        <v>200</v>
      </c>
      <c r="E88" s="108">
        <v>17</v>
      </c>
      <c r="F88" s="123">
        <f t="shared" si="82"/>
        <v>332.21699999999998</v>
      </c>
      <c r="G88" s="249">
        <v>332.21699999999998</v>
      </c>
      <c r="H88" s="108" t="s">
        <v>49</v>
      </c>
      <c r="I88" s="108" t="s">
        <v>60</v>
      </c>
      <c r="J88" s="108" t="s">
        <v>61</v>
      </c>
      <c r="K88" s="108" t="s">
        <v>62</v>
      </c>
      <c r="L88" s="124" t="s">
        <v>63</v>
      </c>
      <c r="M88" s="108" t="s">
        <v>149</v>
      </c>
      <c r="N88" s="124" t="s">
        <v>150</v>
      </c>
      <c r="O88" s="108" t="s">
        <v>187</v>
      </c>
      <c r="P88" s="124" t="s">
        <v>188</v>
      </c>
      <c r="Q88" s="95" t="s">
        <v>192</v>
      </c>
      <c r="R88" s="108"/>
      <c r="S88" s="108"/>
      <c r="T88" s="108"/>
      <c r="U88" s="108"/>
      <c r="V88" s="125" t="s">
        <v>140</v>
      </c>
      <c r="W88" s="125" t="s">
        <v>158</v>
      </c>
      <c r="X88" s="126" t="s">
        <v>178</v>
      </c>
      <c r="Y88" s="108" t="s">
        <v>193</v>
      </c>
      <c r="Z88" s="12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87">
        <v>0</v>
      </c>
      <c r="AI88" s="87">
        <v>0</v>
      </c>
      <c r="AJ88" s="87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87">
        <v>0</v>
      </c>
      <c r="AV88" s="87">
        <v>0</v>
      </c>
      <c r="AW88" s="87">
        <v>0</v>
      </c>
      <c r="AX88" s="87">
        <v>0</v>
      </c>
      <c r="AY88" s="87">
        <v>0</v>
      </c>
      <c r="AZ88" s="283">
        <f t="shared" si="83"/>
        <v>0</v>
      </c>
      <c r="BA88" s="253"/>
      <c r="BB88" s="283">
        <v>0</v>
      </c>
      <c r="BC88" s="283">
        <v>0</v>
      </c>
      <c r="BD88" s="283">
        <f t="shared" si="84"/>
        <v>0</v>
      </c>
      <c r="BE88" s="253"/>
      <c r="BF88" s="284">
        <f t="shared" si="61"/>
        <v>332.21699999999998</v>
      </c>
      <c r="BG88" s="283">
        <f t="shared" si="85"/>
        <v>0</v>
      </c>
      <c r="BH88" s="283">
        <f t="shared" si="63"/>
        <v>0</v>
      </c>
      <c r="BI88" s="283">
        <f t="shared" si="90"/>
        <v>0</v>
      </c>
      <c r="BJ88" s="283">
        <f t="shared" si="86"/>
        <v>0</v>
      </c>
      <c r="BL88" s="88" t="str">
        <f t="shared" si="87"/>
        <v>A-02-02-01-003-006Caja Menor - Diversos</v>
      </c>
      <c r="BM88" s="88">
        <f t="shared" si="88"/>
        <v>0</v>
      </c>
      <c r="BN88" s="88" t="b">
        <f t="shared" si="89"/>
        <v>1</v>
      </c>
    </row>
    <row r="89" spans="1:66" s="121" customFormat="1" ht="23.25" customHeight="1" x14ac:dyDescent="0.25">
      <c r="A89" s="122">
        <f t="shared" si="80"/>
        <v>300</v>
      </c>
      <c r="B89" s="108">
        <v>30</v>
      </c>
      <c r="C89" s="108">
        <v>2</v>
      </c>
      <c r="D89" s="108">
        <f t="shared" si="81"/>
        <v>200</v>
      </c>
      <c r="E89" s="108">
        <v>18</v>
      </c>
      <c r="F89" s="123">
        <f t="shared" si="82"/>
        <v>332.21800000000002</v>
      </c>
      <c r="G89" s="249">
        <v>332.21800000000002</v>
      </c>
      <c r="H89" s="108" t="s">
        <v>49</v>
      </c>
      <c r="I89" s="108" t="s">
        <v>60</v>
      </c>
      <c r="J89" s="108" t="s">
        <v>61</v>
      </c>
      <c r="K89" s="108" t="s">
        <v>62</v>
      </c>
      <c r="L89" s="124" t="s">
        <v>63</v>
      </c>
      <c r="M89" s="108" t="s">
        <v>64</v>
      </c>
      <c r="N89" s="124" t="s">
        <v>65</v>
      </c>
      <c r="O89" s="108" t="s">
        <v>217</v>
      </c>
      <c r="P89" s="124" t="s">
        <v>218</v>
      </c>
      <c r="Q89" s="95" t="s">
        <v>221</v>
      </c>
      <c r="R89" s="108"/>
      <c r="S89" s="108"/>
      <c r="T89" s="108"/>
      <c r="U89" s="108"/>
      <c r="V89" s="125" t="s">
        <v>140</v>
      </c>
      <c r="W89" s="125" t="s">
        <v>158</v>
      </c>
      <c r="X89" s="126" t="s">
        <v>178</v>
      </c>
      <c r="Y89" s="108" t="s">
        <v>222</v>
      </c>
      <c r="Z89" s="127">
        <v>0</v>
      </c>
      <c r="AA89" s="87">
        <v>0</v>
      </c>
      <c r="AB89" s="87">
        <v>0</v>
      </c>
      <c r="AC89" s="87">
        <v>0</v>
      </c>
      <c r="AD89" s="87">
        <v>0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0</v>
      </c>
      <c r="AR89" s="87">
        <v>0</v>
      </c>
      <c r="AS89" s="87">
        <v>0</v>
      </c>
      <c r="AT89" s="87">
        <v>0</v>
      </c>
      <c r="AU89" s="87">
        <v>0</v>
      </c>
      <c r="AV89" s="87">
        <v>0</v>
      </c>
      <c r="AW89" s="87">
        <v>0</v>
      </c>
      <c r="AX89" s="87">
        <v>0</v>
      </c>
      <c r="AY89" s="87">
        <v>0</v>
      </c>
      <c r="AZ89" s="283">
        <f t="shared" si="83"/>
        <v>0</v>
      </c>
      <c r="BA89" s="253"/>
      <c r="BB89" s="283">
        <v>0</v>
      </c>
      <c r="BC89" s="283">
        <v>0</v>
      </c>
      <c r="BD89" s="283">
        <f t="shared" si="84"/>
        <v>0</v>
      </c>
      <c r="BE89" s="253"/>
      <c r="BF89" s="284">
        <f t="shared" si="61"/>
        <v>332.21800000000002</v>
      </c>
      <c r="BG89" s="283">
        <f t="shared" si="85"/>
        <v>0</v>
      </c>
      <c r="BH89" s="283">
        <f t="shared" si="63"/>
        <v>0</v>
      </c>
      <c r="BI89" s="283">
        <f t="shared" si="90"/>
        <v>0</v>
      </c>
      <c r="BJ89" s="283">
        <f t="shared" si="86"/>
        <v>0</v>
      </c>
      <c r="BL89" s="88" t="str">
        <f t="shared" si="87"/>
        <v>A-02-02-02-009-004Caja Menor - Acueducto</v>
      </c>
      <c r="BM89" s="88">
        <f t="shared" si="88"/>
        <v>0</v>
      </c>
      <c r="BN89" s="88" t="b">
        <f t="shared" si="89"/>
        <v>1</v>
      </c>
    </row>
    <row r="90" spans="1:66" s="121" customFormat="1" ht="23.25" customHeight="1" x14ac:dyDescent="0.25">
      <c r="A90" s="122">
        <f t="shared" si="80"/>
        <v>300</v>
      </c>
      <c r="B90" s="108">
        <v>30</v>
      </c>
      <c r="C90" s="108">
        <v>2</v>
      </c>
      <c r="D90" s="108">
        <f t="shared" si="81"/>
        <v>200</v>
      </c>
      <c r="E90" s="108">
        <v>19</v>
      </c>
      <c r="F90" s="123">
        <f t="shared" si="82"/>
        <v>332.21899999999999</v>
      </c>
      <c r="G90" s="249">
        <v>332.21899999999999</v>
      </c>
      <c r="H90" s="108" t="s">
        <v>49</v>
      </c>
      <c r="I90" s="108" t="s">
        <v>60</v>
      </c>
      <c r="J90" s="108" t="s">
        <v>61</v>
      </c>
      <c r="K90" s="108" t="s">
        <v>62</v>
      </c>
      <c r="L90" s="124" t="s">
        <v>63</v>
      </c>
      <c r="M90" s="108" t="s">
        <v>64</v>
      </c>
      <c r="N90" s="124" t="s">
        <v>65</v>
      </c>
      <c r="O90" s="108" t="s">
        <v>196</v>
      </c>
      <c r="P90" s="124" t="s">
        <v>197</v>
      </c>
      <c r="Q90" s="95" t="s">
        <v>210</v>
      </c>
      <c r="R90" s="108"/>
      <c r="S90" s="108"/>
      <c r="T90" s="108"/>
      <c r="U90" s="108"/>
      <c r="V90" s="125" t="s">
        <v>140</v>
      </c>
      <c r="W90" s="125" t="s">
        <v>158</v>
      </c>
      <c r="X90" s="126" t="s">
        <v>178</v>
      </c>
      <c r="Y90" s="108" t="s">
        <v>211</v>
      </c>
      <c r="Z90" s="127">
        <v>0</v>
      </c>
      <c r="AA90" s="87">
        <v>0</v>
      </c>
      <c r="AB90" s="87">
        <v>0</v>
      </c>
      <c r="AC90" s="87">
        <v>0</v>
      </c>
      <c r="AD90" s="87">
        <v>0</v>
      </c>
      <c r="AE90" s="87">
        <v>0</v>
      </c>
      <c r="AF90" s="87">
        <v>0</v>
      </c>
      <c r="AG90" s="87">
        <v>0</v>
      </c>
      <c r="AH90" s="87">
        <v>0</v>
      </c>
      <c r="AI90" s="87">
        <v>0</v>
      </c>
      <c r="AJ90" s="87">
        <v>0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0</v>
      </c>
      <c r="AQ90" s="87">
        <v>0</v>
      </c>
      <c r="AR90" s="87">
        <v>0</v>
      </c>
      <c r="AS90" s="87">
        <v>0</v>
      </c>
      <c r="AT90" s="87">
        <v>0</v>
      </c>
      <c r="AU90" s="87">
        <v>0</v>
      </c>
      <c r="AV90" s="87">
        <v>0</v>
      </c>
      <c r="AW90" s="87">
        <v>0</v>
      </c>
      <c r="AX90" s="87">
        <v>0</v>
      </c>
      <c r="AY90" s="87">
        <v>0</v>
      </c>
      <c r="AZ90" s="283">
        <f t="shared" si="83"/>
        <v>0</v>
      </c>
      <c r="BA90" s="253"/>
      <c r="BB90" s="283">
        <v>0</v>
      </c>
      <c r="BC90" s="283">
        <v>0</v>
      </c>
      <c r="BD90" s="283">
        <f t="shared" si="84"/>
        <v>0</v>
      </c>
      <c r="BE90" s="253"/>
      <c r="BF90" s="284">
        <f t="shared" si="61"/>
        <v>332.21899999999999</v>
      </c>
      <c r="BG90" s="283">
        <f t="shared" si="85"/>
        <v>0</v>
      </c>
      <c r="BH90" s="283">
        <f t="shared" si="63"/>
        <v>0</v>
      </c>
      <c r="BI90" s="283">
        <f t="shared" si="90"/>
        <v>0</v>
      </c>
      <c r="BJ90" s="283">
        <f t="shared" si="86"/>
        <v>0</v>
      </c>
      <c r="BL90" s="88" t="str">
        <f t="shared" si="87"/>
        <v>A-02-02-02-006-009Caja Menor - Energia</v>
      </c>
      <c r="BM90" s="88">
        <f t="shared" si="88"/>
        <v>0</v>
      </c>
      <c r="BN90" s="88" t="b">
        <f t="shared" si="89"/>
        <v>1</v>
      </c>
    </row>
    <row r="91" spans="1:66" s="121" customFormat="1" ht="23.25" customHeight="1" x14ac:dyDescent="0.25">
      <c r="A91" s="122">
        <f t="shared" si="80"/>
        <v>300</v>
      </c>
      <c r="B91" s="108">
        <v>30</v>
      </c>
      <c r="C91" s="108">
        <v>2</v>
      </c>
      <c r="D91" s="108">
        <f t="shared" si="81"/>
        <v>200</v>
      </c>
      <c r="E91" s="108">
        <v>21</v>
      </c>
      <c r="F91" s="123">
        <f t="shared" si="82"/>
        <v>332.221</v>
      </c>
      <c r="G91" s="249">
        <v>332.221</v>
      </c>
      <c r="H91" s="108" t="s">
        <v>49</v>
      </c>
      <c r="I91" s="108" t="s">
        <v>60</v>
      </c>
      <c r="J91" s="108" t="s">
        <v>61</v>
      </c>
      <c r="K91" s="108" t="s">
        <v>62</v>
      </c>
      <c r="L91" s="124" t="s">
        <v>63</v>
      </c>
      <c r="M91" s="108" t="s">
        <v>64</v>
      </c>
      <c r="N91" s="124" t="s">
        <v>65</v>
      </c>
      <c r="O91" s="108" t="s">
        <v>196</v>
      </c>
      <c r="P91" s="124" t="s">
        <v>197</v>
      </c>
      <c r="Q91" s="95" t="s">
        <v>210</v>
      </c>
      <c r="R91" s="108"/>
      <c r="S91" s="108"/>
      <c r="T91" s="108"/>
      <c r="U91" s="108"/>
      <c r="V91" s="125" t="s">
        <v>140</v>
      </c>
      <c r="W91" s="125" t="s">
        <v>158</v>
      </c>
      <c r="X91" s="126" t="s">
        <v>178</v>
      </c>
      <c r="Y91" s="108" t="s">
        <v>212</v>
      </c>
      <c r="Z91" s="12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87">
        <v>0</v>
      </c>
      <c r="AI91" s="87">
        <v>0</v>
      </c>
      <c r="AJ91" s="87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87">
        <v>0</v>
      </c>
      <c r="AV91" s="87">
        <v>0</v>
      </c>
      <c r="AW91" s="87">
        <v>0</v>
      </c>
      <c r="AX91" s="87">
        <v>0</v>
      </c>
      <c r="AY91" s="87">
        <v>0</v>
      </c>
      <c r="AZ91" s="283">
        <f t="shared" si="83"/>
        <v>0</v>
      </c>
      <c r="BA91" s="253"/>
      <c r="BB91" s="283">
        <v>0</v>
      </c>
      <c r="BC91" s="283">
        <v>0</v>
      </c>
      <c r="BD91" s="283">
        <f t="shared" si="84"/>
        <v>0</v>
      </c>
      <c r="BE91" s="253"/>
      <c r="BF91" s="284">
        <f t="shared" si="61"/>
        <v>332.221</v>
      </c>
      <c r="BG91" s="283">
        <f t="shared" si="85"/>
        <v>0</v>
      </c>
      <c r="BH91" s="283">
        <f t="shared" si="63"/>
        <v>0</v>
      </c>
      <c r="BI91" s="283">
        <f t="shared" si="90"/>
        <v>0</v>
      </c>
      <c r="BJ91" s="283">
        <f t="shared" si="86"/>
        <v>0</v>
      </c>
      <c r="BL91" s="88" t="str">
        <f t="shared" si="87"/>
        <v>A-02-02-02-006-009Caja Menor - Gas</v>
      </c>
      <c r="BM91" s="88">
        <f t="shared" si="88"/>
        <v>0</v>
      </c>
      <c r="BN91" s="88" t="b">
        <f t="shared" si="89"/>
        <v>1</v>
      </c>
    </row>
    <row r="92" spans="1:66" s="121" customFormat="1" ht="23.25" customHeight="1" x14ac:dyDescent="0.25">
      <c r="A92" s="122">
        <f t="shared" si="80"/>
        <v>300</v>
      </c>
      <c r="B92" s="108">
        <v>30</v>
      </c>
      <c r="C92" s="108">
        <v>2</v>
      </c>
      <c r="D92" s="108">
        <f t="shared" si="81"/>
        <v>200</v>
      </c>
      <c r="E92" s="108">
        <v>22</v>
      </c>
      <c r="F92" s="123">
        <f t="shared" si="82"/>
        <v>332.22199999999998</v>
      </c>
      <c r="G92" s="249">
        <v>332.22199999999998</v>
      </c>
      <c r="H92" s="108" t="s">
        <v>49</v>
      </c>
      <c r="I92" s="108" t="s">
        <v>60</v>
      </c>
      <c r="J92" s="108" t="s">
        <v>61</v>
      </c>
      <c r="K92" s="108" t="s">
        <v>62</v>
      </c>
      <c r="L92" s="124" t="s">
        <v>63</v>
      </c>
      <c r="M92" s="108" t="s">
        <v>64</v>
      </c>
      <c r="N92" s="124" t="s">
        <v>65</v>
      </c>
      <c r="O92" s="108" t="s">
        <v>66</v>
      </c>
      <c r="P92" s="124" t="s">
        <v>67</v>
      </c>
      <c r="Q92" s="95" t="s">
        <v>85</v>
      </c>
      <c r="R92" s="108"/>
      <c r="S92" s="108"/>
      <c r="T92" s="108"/>
      <c r="U92" s="108"/>
      <c r="V92" s="125" t="s">
        <v>140</v>
      </c>
      <c r="W92" s="125" t="s">
        <v>158</v>
      </c>
      <c r="X92" s="126" t="s">
        <v>178</v>
      </c>
      <c r="Y92" s="108" t="s">
        <v>216</v>
      </c>
      <c r="Z92" s="12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87">
        <v>0</v>
      </c>
      <c r="AI92" s="87">
        <v>0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87">
        <v>0</v>
      </c>
      <c r="AV92" s="87">
        <v>0</v>
      </c>
      <c r="AW92" s="87">
        <v>0</v>
      </c>
      <c r="AX92" s="87">
        <v>0</v>
      </c>
      <c r="AY92" s="87">
        <v>0</v>
      </c>
      <c r="AZ92" s="283">
        <f t="shared" si="83"/>
        <v>0</v>
      </c>
      <c r="BA92" s="253"/>
      <c r="BB92" s="283">
        <v>0</v>
      </c>
      <c r="BC92" s="283">
        <v>0</v>
      </c>
      <c r="BD92" s="283">
        <f t="shared" si="84"/>
        <v>0</v>
      </c>
      <c r="BE92" s="253"/>
      <c r="BF92" s="284">
        <f t="shared" si="61"/>
        <v>332.22199999999998</v>
      </c>
      <c r="BG92" s="283">
        <f t="shared" si="85"/>
        <v>0</v>
      </c>
      <c r="BH92" s="283">
        <f t="shared" si="63"/>
        <v>0</v>
      </c>
      <c r="BI92" s="283">
        <f t="shared" si="90"/>
        <v>0</v>
      </c>
      <c r="BJ92" s="283">
        <f t="shared" si="86"/>
        <v>0</v>
      </c>
      <c r="BL92" s="88" t="str">
        <f t="shared" si="87"/>
        <v>A-02-02-02-008-004Caja Menor - Telefono, Fax y otros</v>
      </c>
      <c r="BM92" s="88">
        <f t="shared" si="88"/>
        <v>0</v>
      </c>
      <c r="BN92" s="88" t="b">
        <f t="shared" si="89"/>
        <v>1</v>
      </c>
    </row>
    <row r="93" spans="1:66" s="121" customFormat="1" ht="23.25" customHeight="1" x14ac:dyDescent="0.25">
      <c r="A93" s="122">
        <f t="shared" si="73"/>
        <v>300</v>
      </c>
      <c r="B93" s="108">
        <v>30</v>
      </c>
      <c r="C93" s="108">
        <v>2</v>
      </c>
      <c r="D93" s="108">
        <f t="shared" si="74"/>
        <v>200</v>
      </c>
      <c r="E93" s="108">
        <v>23</v>
      </c>
      <c r="F93" s="123">
        <f t="shared" si="75"/>
        <v>332.22300000000001</v>
      </c>
      <c r="G93" s="249">
        <v>332.22300000000001</v>
      </c>
      <c r="H93" s="108" t="s">
        <v>49</v>
      </c>
      <c r="I93" s="108" t="s">
        <v>60</v>
      </c>
      <c r="J93" s="108" t="s">
        <v>61</v>
      </c>
      <c r="K93" s="108" t="s">
        <v>62</v>
      </c>
      <c r="L93" s="124" t="s">
        <v>63</v>
      </c>
      <c r="M93" s="108" t="s">
        <v>64</v>
      </c>
      <c r="N93" s="124" t="s">
        <v>65</v>
      </c>
      <c r="O93" s="108" t="s">
        <v>223</v>
      </c>
      <c r="P93" s="124" t="s">
        <v>224</v>
      </c>
      <c r="Q93" s="95" t="s">
        <v>223</v>
      </c>
      <c r="R93" s="108"/>
      <c r="S93" s="108"/>
      <c r="T93" s="108"/>
      <c r="U93" s="108"/>
      <c r="V93" s="125" t="s">
        <v>140</v>
      </c>
      <c r="W93" s="125" t="s">
        <v>158</v>
      </c>
      <c r="X93" s="126" t="s">
        <v>178</v>
      </c>
      <c r="Y93" s="108" t="s">
        <v>225</v>
      </c>
      <c r="Z93" s="12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87">
        <v>0</v>
      </c>
      <c r="AV93" s="87">
        <v>0</v>
      </c>
      <c r="AW93" s="87">
        <v>0</v>
      </c>
      <c r="AX93" s="87">
        <v>0</v>
      </c>
      <c r="AY93" s="87">
        <v>0</v>
      </c>
      <c r="AZ93" s="283">
        <f t="shared" si="76"/>
        <v>0</v>
      </c>
      <c r="BA93" s="253"/>
      <c r="BB93" s="283">
        <v>0</v>
      </c>
      <c r="BC93" s="283">
        <v>0</v>
      </c>
      <c r="BD93" s="283">
        <f t="shared" si="77"/>
        <v>0</v>
      </c>
      <c r="BE93" s="253"/>
      <c r="BF93" s="284">
        <f t="shared" si="61"/>
        <v>332.22300000000001</v>
      </c>
      <c r="BG93" s="283">
        <f t="shared" si="78"/>
        <v>0</v>
      </c>
      <c r="BH93" s="283">
        <f t="shared" si="63"/>
        <v>0</v>
      </c>
      <c r="BI93" s="283">
        <f t="shared" si="90"/>
        <v>0</v>
      </c>
      <c r="BJ93" s="283">
        <f t="shared" si="79"/>
        <v>0</v>
      </c>
      <c r="BL93" s="88" t="str">
        <f t="shared" si="87"/>
        <v>A-02-02-02-010Caja Menor - Viaticos</v>
      </c>
      <c r="BM93" s="88">
        <f t="shared" si="88"/>
        <v>0</v>
      </c>
      <c r="BN93" s="88" t="b">
        <f t="shared" si="89"/>
        <v>1</v>
      </c>
    </row>
    <row r="94" spans="1:66" s="121" customFormat="1" ht="23.25" customHeight="1" x14ac:dyDescent="0.25">
      <c r="A94" s="122">
        <f t="shared" si="73"/>
        <v>300</v>
      </c>
      <c r="B94" s="108">
        <v>30</v>
      </c>
      <c r="C94" s="108">
        <v>2</v>
      </c>
      <c r="D94" s="108">
        <f t="shared" si="74"/>
        <v>200</v>
      </c>
      <c r="E94" s="108">
        <v>24</v>
      </c>
      <c r="F94" s="123">
        <f t="shared" si="75"/>
        <v>332.22399999999999</v>
      </c>
      <c r="G94" s="249">
        <v>332.22399999999999</v>
      </c>
      <c r="H94" s="108" t="s">
        <v>49</v>
      </c>
      <c r="I94" s="108" t="s">
        <v>60</v>
      </c>
      <c r="J94" s="108" t="s">
        <v>61</v>
      </c>
      <c r="K94" s="108" t="s">
        <v>62</v>
      </c>
      <c r="L94" s="124" t="s">
        <v>63</v>
      </c>
      <c r="M94" s="108" t="s">
        <v>64</v>
      </c>
      <c r="N94" s="124" t="s">
        <v>65</v>
      </c>
      <c r="O94" s="108" t="s">
        <v>66</v>
      </c>
      <c r="P94" s="124" t="s">
        <v>67</v>
      </c>
      <c r="Q94" s="95" t="s">
        <v>213</v>
      </c>
      <c r="R94" s="108"/>
      <c r="S94" s="108"/>
      <c r="T94" s="108"/>
      <c r="U94" s="108"/>
      <c r="V94" s="125" t="s">
        <v>140</v>
      </c>
      <c r="W94" s="125" t="s">
        <v>158</v>
      </c>
      <c r="X94" s="126" t="s">
        <v>178</v>
      </c>
      <c r="Y94" s="108" t="s">
        <v>214</v>
      </c>
      <c r="Z94" s="12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87">
        <v>0</v>
      </c>
      <c r="AI94" s="87">
        <v>0</v>
      </c>
      <c r="AJ94" s="87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87">
        <v>0</v>
      </c>
      <c r="AV94" s="87">
        <v>0</v>
      </c>
      <c r="AW94" s="87">
        <v>0</v>
      </c>
      <c r="AX94" s="87">
        <v>0</v>
      </c>
      <c r="AY94" s="87">
        <v>0</v>
      </c>
      <c r="AZ94" s="283">
        <f t="shared" si="76"/>
        <v>0</v>
      </c>
      <c r="BA94" s="253"/>
      <c r="BB94" s="283">
        <v>0</v>
      </c>
      <c r="BC94" s="283">
        <v>0</v>
      </c>
      <c r="BD94" s="283">
        <f t="shared" si="77"/>
        <v>0</v>
      </c>
      <c r="BE94" s="253"/>
      <c r="BF94" s="284">
        <f t="shared" si="61"/>
        <v>332.22399999999999</v>
      </c>
      <c r="BG94" s="283">
        <f t="shared" si="78"/>
        <v>0</v>
      </c>
      <c r="BH94" s="283">
        <f t="shared" si="63"/>
        <v>0</v>
      </c>
      <c r="BI94" s="283">
        <f t="shared" si="90"/>
        <v>0</v>
      </c>
      <c r="BJ94" s="283">
        <f t="shared" si="79"/>
        <v>0</v>
      </c>
      <c r="BL94" s="88" t="str">
        <f t="shared" si="87"/>
        <v>A-02-02-02-008-002Caja Menor - Gastos Judiciales</v>
      </c>
      <c r="BM94" s="88">
        <f t="shared" si="88"/>
        <v>0</v>
      </c>
      <c r="BN94" s="88" t="b">
        <f t="shared" si="89"/>
        <v>1</v>
      </c>
    </row>
    <row r="95" spans="1:66" s="121" customFormat="1" ht="23.25" customHeight="1" x14ac:dyDescent="0.25">
      <c r="A95" s="122">
        <f t="shared" ref="A95:A96" si="91">IF(V95="a. DIRECCIÓN GENERAL",100,IF(V95="c. SECRETARIA GENERAL",300,IF(V95="b. DIR. PROGRAMATICA DE REINTEGRACION",200)))</f>
        <v>300</v>
      </c>
      <c r="B95" s="108">
        <v>30</v>
      </c>
      <c r="C95" s="108">
        <v>2</v>
      </c>
      <c r="D95" s="108">
        <f t="shared" ref="D95:D96" si="92">IF(I95="P",100,IF(OR(I95="G",I95="GA"),200,IF(OR(I95="T",I95="TP",I95="TF"),300,IF(I95="I",400,IF(I95="B",500)))))</f>
        <v>200</v>
      </c>
      <c r="E95" s="108">
        <v>25</v>
      </c>
      <c r="F95" s="123">
        <f t="shared" ref="F95:F96" si="93">A95+B95+C95+((D95+E95)/1000)</f>
        <v>332.22500000000002</v>
      </c>
      <c r="G95" s="249">
        <v>332.22500000000002</v>
      </c>
      <c r="H95" s="108" t="s">
        <v>49</v>
      </c>
      <c r="I95" s="108" t="s">
        <v>60</v>
      </c>
      <c r="J95" s="108" t="s">
        <v>61</v>
      </c>
      <c r="K95" s="108" t="s">
        <v>62</v>
      </c>
      <c r="L95" s="124" t="s">
        <v>63</v>
      </c>
      <c r="M95" s="108" t="s">
        <v>64</v>
      </c>
      <c r="N95" s="124" t="s">
        <v>65</v>
      </c>
      <c r="O95" s="108" t="s">
        <v>217</v>
      </c>
      <c r="P95" s="124" t="s">
        <v>218</v>
      </c>
      <c r="Q95" s="95" t="s">
        <v>219</v>
      </c>
      <c r="R95" s="108"/>
      <c r="S95" s="108"/>
      <c r="T95" s="108"/>
      <c r="U95" s="108"/>
      <c r="V95" s="125" t="s">
        <v>140</v>
      </c>
      <c r="W95" s="125" t="s">
        <v>158</v>
      </c>
      <c r="X95" s="126" t="s">
        <v>178</v>
      </c>
      <c r="Y95" s="108" t="s">
        <v>220</v>
      </c>
      <c r="Z95" s="12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v>0</v>
      </c>
      <c r="AF95" s="87">
        <v>0</v>
      </c>
      <c r="AG95" s="87">
        <v>0</v>
      </c>
      <c r="AH95" s="87">
        <v>0</v>
      </c>
      <c r="AI95" s="87">
        <v>0</v>
      </c>
      <c r="AJ95" s="87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87">
        <v>0</v>
      </c>
      <c r="AV95" s="87">
        <v>0</v>
      </c>
      <c r="AW95" s="87">
        <v>0</v>
      </c>
      <c r="AX95" s="87">
        <v>0</v>
      </c>
      <c r="AY95" s="87">
        <v>0</v>
      </c>
      <c r="AZ95" s="283">
        <f t="shared" ref="AZ95:AZ96" si="94">SUM(Z95:AY95)</f>
        <v>0</v>
      </c>
      <c r="BA95" s="253"/>
      <c r="BB95" s="283">
        <v>0</v>
      </c>
      <c r="BC95" s="283">
        <v>0</v>
      </c>
      <c r="BD95" s="283">
        <f t="shared" ref="BD95:BD96" si="95">AZ95+BC95</f>
        <v>0</v>
      </c>
      <c r="BE95" s="253"/>
      <c r="BF95" s="284">
        <f t="shared" si="61"/>
        <v>332.22500000000002</v>
      </c>
      <c r="BG95" s="283">
        <f t="shared" ref="BG95:BG96" si="96">SUM(AA95:AY95)</f>
        <v>0</v>
      </c>
      <c r="BH95" s="283">
        <f t="shared" si="63"/>
        <v>0</v>
      </c>
      <c r="BI95" s="283">
        <f t="shared" si="90"/>
        <v>0</v>
      </c>
      <c r="BJ95" s="283">
        <f t="shared" ref="BJ95:BJ96" si="97">AZ95+BG95-BH95</f>
        <v>0</v>
      </c>
      <c r="BL95" s="88" t="str">
        <f t="shared" si="87"/>
        <v>A-02-02-02-009-003Caja Menor - Exámenes médicos</v>
      </c>
      <c r="BM95" s="88">
        <f t="shared" si="88"/>
        <v>0</v>
      </c>
      <c r="BN95" s="88" t="b">
        <f t="shared" si="89"/>
        <v>1</v>
      </c>
    </row>
    <row r="96" spans="1:66" s="121" customFormat="1" ht="23.25" customHeight="1" x14ac:dyDescent="0.25">
      <c r="A96" s="122">
        <f t="shared" si="91"/>
        <v>300</v>
      </c>
      <c r="B96" s="108">
        <v>30</v>
      </c>
      <c r="C96" s="108">
        <v>2</v>
      </c>
      <c r="D96" s="108">
        <f t="shared" si="92"/>
        <v>200</v>
      </c>
      <c r="E96" s="108">
        <v>26</v>
      </c>
      <c r="F96" s="123">
        <f t="shared" si="93"/>
        <v>332.226</v>
      </c>
      <c r="G96" s="249">
        <v>332.226</v>
      </c>
      <c r="H96" s="108" t="s">
        <v>49</v>
      </c>
      <c r="I96" s="108" t="s">
        <v>60</v>
      </c>
      <c r="J96" s="108" t="s">
        <v>61</v>
      </c>
      <c r="K96" s="108" t="s">
        <v>62</v>
      </c>
      <c r="L96" s="124" t="s">
        <v>63</v>
      </c>
      <c r="M96" s="108" t="s">
        <v>149</v>
      </c>
      <c r="N96" s="124" t="s">
        <v>150</v>
      </c>
      <c r="O96" s="108" t="s">
        <v>151</v>
      </c>
      <c r="P96" s="124" t="s">
        <v>152</v>
      </c>
      <c r="Q96" s="95" t="s">
        <v>194</v>
      </c>
      <c r="R96" s="108"/>
      <c r="S96" s="108"/>
      <c r="T96" s="108"/>
      <c r="U96" s="108"/>
      <c r="V96" s="125" t="s">
        <v>140</v>
      </c>
      <c r="W96" s="125" t="s">
        <v>158</v>
      </c>
      <c r="X96" s="126" t="s">
        <v>178</v>
      </c>
      <c r="Y96" s="108" t="s">
        <v>195</v>
      </c>
      <c r="Z96" s="127">
        <v>0</v>
      </c>
      <c r="AA96" s="87">
        <v>0</v>
      </c>
      <c r="AB96" s="87">
        <v>0</v>
      </c>
      <c r="AC96" s="87">
        <v>0</v>
      </c>
      <c r="AD96" s="87">
        <v>0</v>
      </c>
      <c r="AE96" s="87">
        <v>0</v>
      </c>
      <c r="AF96" s="87">
        <v>0</v>
      </c>
      <c r="AG96" s="87">
        <v>0</v>
      </c>
      <c r="AH96" s="87">
        <v>0</v>
      </c>
      <c r="AI96" s="87">
        <v>0</v>
      </c>
      <c r="AJ96" s="87">
        <v>0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0</v>
      </c>
      <c r="AQ96" s="87">
        <v>0</v>
      </c>
      <c r="AR96" s="87">
        <v>0</v>
      </c>
      <c r="AS96" s="87">
        <v>0</v>
      </c>
      <c r="AT96" s="87">
        <v>0</v>
      </c>
      <c r="AU96" s="87">
        <v>0</v>
      </c>
      <c r="AV96" s="87">
        <v>0</v>
      </c>
      <c r="AW96" s="87">
        <v>0</v>
      </c>
      <c r="AX96" s="87">
        <v>0</v>
      </c>
      <c r="AY96" s="87">
        <v>0</v>
      </c>
      <c r="AZ96" s="283">
        <f t="shared" si="94"/>
        <v>0</v>
      </c>
      <c r="BA96" s="253"/>
      <c r="BB96" s="283">
        <v>0</v>
      </c>
      <c r="BC96" s="283">
        <v>0</v>
      </c>
      <c r="BD96" s="283">
        <f t="shared" si="95"/>
        <v>0</v>
      </c>
      <c r="BE96" s="253"/>
      <c r="BF96" s="284">
        <f t="shared" si="61"/>
        <v>332.226</v>
      </c>
      <c r="BG96" s="283">
        <f t="shared" si="96"/>
        <v>0</v>
      </c>
      <c r="BH96" s="283">
        <f t="shared" si="63"/>
        <v>0</v>
      </c>
      <c r="BI96" s="283">
        <f t="shared" si="90"/>
        <v>0</v>
      </c>
      <c r="BJ96" s="283">
        <f t="shared" si="97"/>
        <v>0</v>
      </c>
      <c r="BL96" s="88" t="str">
        <f t="shared" si="87"/>
        <v>A-02-02-01-004-006Caja Menor - Productos Metalicos</v>
      </c>
      <c r="BM96" s="88">
        <f t="shared" si="88"/>
        <v>0</v>
      </c>
      <c r="BN96" s="88" t="b">
        <f t="shared" si="89"/>
        <v>1</v>
      </c>
    </row>
    <row r="97" spans="1:66" s="121" customFormat="1" ht="23.25" customHeight="1" x14ac:dyDescent="0.25">
      <c r="A97" s="122">
        <f t="shared" ref="A97:A98" si="98">IF(V97="a. DIRECCIÓN GENERAL",100,IF(V97="c. SECRETARIA GENERAL",300,IF(V97="b. DIR. PROGRAMATICA DE REINTEGRACION",200)))</f>
        <v>300</v>
      </c>
      <c r="B97" s="108">
        <v>30</v>
      </c>
      <c r="C97" s="108">
        <v>2</v>
      </c>
      <c r="D97" s="108">
        <f t="shared" ref="D97:D98" si="99">IF(I97="P",100,IF(OR(I97="G",I97="GA"),200,IF(OR(I97="T",I97="TP",I97="TF"),300,IF(I97="I",400,IF(I97="B",500)))))</f>
        <v>200</v>
      </c>
      <c r="E97" s="108">
        <v>27</v>
      </c>
      <c r="F97" s="123">
        <f t="shared" ref="F97:F98" si="100">A97+B97+C97+((D97+E97)/1000)</f>
        <v>332.22699999999998</v>
      </c>
      <c r="G97" s="249">
        <v>332.22699999999998</v>
      </c>
      <c r="H97" s="108" t="s">
        <v>49</v>
      </c>
      <c r="I97" s="108" t="s">
        <v>60</v>
      </c>
      <c r="J97" s="108" t="s">
        <v>61</v>
      </c>
      <c r="K97" s="108" t="s">
        <v>62</v>
      </c>
      <c r="L97" s="124" t="s">
        <v>63</v>
      </c>
      <c r="M97" s="108" t="s">
        <v>64</v>
      </c>
      <c r="N97" s="124" t="s">
        <v>65</v>
      </c>
      <c r="O97" s="108" t="s">
        <v>206</v>
      </c>
      <c r="P97" s="124" t="s">
        <v>207</v>
      </c>
      <c r="Q97" s="95" t="s">
        <v>208</v>
      </c>
      <c r="R97" s="108"/>
      <c r="S97" s="108"/>
      <c r="T97" s="108"/>
      <c r="U97" s="108"/>
      <c r="V97" s="125" t="s">
        <v>140</v>
      </c>
      <c r="W97" s="125" t="s">
        <v>158</v>
      </c>
      <c r="X97" s="126" t="s">
        <v>178</v>
      </c>
      <c r="Y97" s="108" t="s">
        <v>209</v>
      </c>
      <c r="Z97" s="127">
        <v>0</v>
      </c>
      <c r="AA97" s="87">
        <v>0</v>
      </c>
      <c r="AB97" s="87">
        <v>0</v>
      </c>
      <c r="AC97" s="87">
        <v>0</v>
      </c>
      <c r="AD97" s="87">
        <v>0</v>
      </c>
      <c r="AE97" s="87">
        <v>0</v>
      </c>
      <c r="AF97" s="87">
        <v>0</v>
      </c>
      <c r="AG97" s="87">
        <v>0</v>
      </c>
      <c r="AH97" s="87">
        <v>0</v>
      </c>
      <c r="AI97" s="87">
        <v>0</v>
      </c>
      <c r="AJ97" s="87">
        <v>0</v>
      </c>
      <c r="AK97" s="87">
        <v>0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87">
        <v>0</v>
      </c>
      <c r="AV97" s="87">
        <v>0</v>
      </c>
      <c r="AW97" s="87">
        <v>0</v>
      </c>
      <c r="AX97" s="87">
        <v>0</v>
      </c>
      <c r="AY97" s="87">
        <v>0</v>
      </c>
      <c r="AZ97" s="283">
        <f t="shared" ref="AZ97:AZ98" si="101">SUM(Z97:AY97)</f>
        <v>0</v>
      </c>
      <c r="BA97" s="253"/>
      <c r="BB97" s="283">
        <v>0</v>
      </c>
      <c r="BC97" s="283">
        <v>0</v>
      </c>
      <c r="BD97" s="283">
        <f t="shared" ref="BD97:BD98" si="102">AZ97+BC97</f>
        <v>0</v>
      </c>
      <c r="BE97" s="253"/>
      <c r="BF97" s="284">
        <f t="shared" si="61"/>
        <v>332.22699999999998</v>
      </c>
      <c r="BG97" s="283">
        <f t="shared" ref="BG97:BG98" si="103">SUM(AA97:AY97)</f>
        <v>0</v>
      </c>
      <c r="BH97" s="283">
        <f t="shared" si="63"/>
        <v>0</v>
      </c>
      <c r="BI97" s="283">
        <f t="shared" si="90"/>
        <v>0</v>
      </c>
      <c r="BJ97" s="283">
        <f t="shared" ref="BJ97:BJ98" si="104">AZ97+BG97-BH97</f>
        <v>0</v>
      </c>
      <c r="BL97" s="88" t="str">
        <f t="shared" si="87"/>
        <v>A-02-02-02-005-004Caja Menor - Servicios de construcción</v>
      </c>
      <c r="BM97" s="88">
        <f t="shared" si="88"/>
        <v>0</v>
      </c>
      <c r="BN97" s="88" t="b">
        <f t="shared" si="89"/>
        <v>1</v>
      </c>
    </row>
    <row r="98" spans="1:66" s="121" customFormat="1" ht="23.25" customHeight="1" x14ac:dyDescent="0.25">
      <c r="A98" s="122">
        <f t="shared" si="98"/>
        <v>300</v>
      </c>
      <c r="B98" s="108">
        <v>30</v>
      </c>
      <c r="C98" s="108">
        <v>2</v>
      </c>
      <c r="D98" s="108">
        <f t="shared" si="99"/>
        <v>200</v>
      </c>
      <c r="E98" s="108">
        <v>28</v>
      </c>
      <c r="F98" s="123">
        <f t="shared" si="100"/>
        <v>332.22800000000001</v>
      </c>
      <c r="G98" s="249">
        <v>332.22800000000001</v>
      </c>
      <c r="H98" s="108" t="s">
        <v>49</v>
      </c>
      <c r="I98" s="108" t="s">
        <v>60</v>
      </c>
      <c r="J98" s="108" t="s">
        <v>61</v>
      </c>
      <c r="K98" s="108" t="s">
        <v>62</v>
      </c>
      <c r="L98" s="124" t="s">
        <v>63</v>
      </c>
      <c r="M98" s="108" t="s">
        <v>64</v>
      </c>
      <c r="N98" s="124" t="s">
        <v>65</v>
      </c>
      <c r="O98" s="108" t="s">
        <v>196</v>
      </c>
      <c r="P98" s="124" t="s">
        <v>197</v>
      </c>
      <c r="Q98" s="95" t="s">
        <v>226</v>
      </c>
      <c r="R98" s="108"/>
      <c r="S98" s="108"/>
      <c r="T98" s="108"/>
      <c r="U98" s="108"/>
      <c r="V98" s="125" t="s">
        <v>140</v>
      </c>
      <c r="W98" s="125" t="s">
        <v>158</v>
      </c>
      <c r="X98" s="126" t="s">
        <v>178</v>
      </c>
      <c r="Y98" s="108" t="s">
        <v>227</v>
      </c>
      <c r="Z98" s="12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>
        <v>0</v>
      </c>
      <c r="AG98" s="87">
        <v>0</v>
      </c>
      <c r="AH98" s="87">
        <v>0</v>
      </c>
      <c r="AI98" s="87">
        <v>0</v>
      </c>
      <c r="AJ98" s="87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87">
        <v>0</v>
      </c>
      <c r="AV98" s="87">
        <v>0</v>
      </c>
      <c r="AW98" s="87">
        <v>0</v>
      </c>
      <c r="AX98" s="87">
        <v>0</v>
      </c>
      <c r="AY98" s="87">
        <v>0</v>
      </c>
      <c r="AZ98" s="283">
        <f t="shared" si="101"/>
        <v>0</v>
      </c>
      <c r="BA98" s="253"/>
      <c r="BB98" s="283">
        <v>0</v>
      </c>
      <c r="BC98" s="283">
        <v>0</v>
      </c>
      <c r="BD98" s="283">
        <f t="shared" si="102"/>
        <v>0</v>
      </c>
      <c r="BE98" s="253"/>
      <c r="BF98" s="284">
        <f t="shared" si="61"/>
        <v>332.22800000000001</v>
      </c>
      <c r="BG98" s="283">
        <f t="shared" si="103"/>
        <v>0</v>
      </c>
      <c r="BH98" s="283">
        <f t="shared" si="63"/>
        <v>0</v>
      </c>
      <c r="BI98" s="283">
        <f t="shared" si="90"/>
        <v>0</v>
      </c>
      <c r="BJ98" s="283">
        <f t="shared" si="104"/>
        <v>0</v>
      </c>
      <c r="BL98" s="88" t="str">
        <f t="shared" si="87"/>
        <v>A-02-02-02-006-004Caja Menor - Transporte</v>
      </c>
      <c r="BM98" s="88">
        <f t="shared" si="88"/>
        <v>0</v>
      </c>
      <c r="BN98" s="88" t="b">
        <f t="shared" si="89"/>
        <v>1</v>
      </c>
    </row>
    <row r="99" spans="1:66" s="121" customFormat="1" ht="23.25" customHeight="1" x14ac:dyDescent="0.25">
      <c r="A99" s="122">
        <f t="shared" si="73"/>
        <v>300</v>
      </c>
      <c r="B99" s="108">
        <v>30</v>
      </c>
      <c r="C99" s="108">
        <v>2</v>
      </c>
      <c r="D99" s="108">
        <f t="shared" si="74"/>
        <v>200</v>
      </c>
      <c r="E99" s="108">
        <v>29</v>
      </c>
      <c r="F99" s="123">
        <f t="shared" si="75"/>
        <v>332.22899999999998</v>
      </c>
      <c r="G99" s="249">
        <v>332.22899999999998</v>
      </c>
      <c r="H99" s="108" t="s">
        <v>49</v>
      </c>
      <c r="I99" s="108" t="s">
        <v>60</v>
      </c>
      <c r="J99" s="108" t="s">
        <v>61</v>
      </c>
      <c r="K99" s="108" t="s">
        <v>62</v>
      </c>
      <c r="L99" s="124" t="s">
        <v>63</v>
      </c>
      <c r="M99" s="108" t="s">
        <v>64</v>
      </c>
      <c r="N99" s="124" t="s">
        <v>65</v>
      </c>
      <c r="O99" s="108" t="s">
        <v>137</v>
      </c>
      <c r="P99" s="124" t="s">
        <v>138</v>
      </c>
      <c r="Q99" s="95" t="s">
        <v>139</v>
      </c>
      <c r="R99" s="108"/>
      <c r="S99" s="108"/>
      <c r="T99" s="108"/>
      <c r="U99" s="108"/>
      <c r="V99" s="125" t="s">
        <v>140</v>
      </c>
      <c r="W99" s="125" t="s">
        <v>158</v>
      </c>
      <c r="X99" s="126" t="s">
        <v>178</v>
      </c>
      <c r="Y99" s="108" t="s">
        <v>228</v>
      </c>
      <c r="Z99" s="12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87">
        <v>0</v>
      </c>
      <c r="AV99" s="87">
        <v>0</v>
      </c>
      <c r="AW99" s="87">
        <v>0</v>
      </c>
      <c r="AX99" s="87">
        <v>0</v>
      </c>
      <c r="AY99" s="87">
        <v>0</v>
      </c>
      <c r="AZ99" s="283">
        <f t="shared" si="76"/>
        <v>0</v>
      </c>
      <c r="BA99" s="253"/>
      <c r="BB99" s="283">
        <v>0</v>
      </c>
      <c r="BC99" s="283">
        <v>0</v>
      </c>
      <c r="BD99" s="283">
        <f t="shared" si="77"/>
        <v>0</v>
      </c>
      <c r="BE99" s="253"/>
      <c r="BF99" s="284">
        <f t="shared" si="61"/>
        <v>332.22899999999998</v>
      </c>
      <c r="BG99" s="283">
        <f t="shared" si="78"/>
        <v>0</v>
      </c>
      <c r="BH99" s="283">
        <f t="shared" si="63"/>
        <v>0</v>
      </c>
      <c r="BI99" s="283">
        <f t="shared" si="90"/>
        <v>0</v>
      </c>
      <c r="BJ99" s="283">
        <f t="shared" si="79"/>
        <v>0</v>
      </c>
      <c r="BL99" s="88" t="str">
        <f t="shared" si="87"/>
        <v>A-02-02-02-007-001Caja Menor - Seguros de la Entidad</v>
      </c>
      <c r="BM99" s="88">
        <f t="shared" si="88"/>
        <v>0</v>
      </c>
      <c r="BN99" s="88" t="b">
        <f t="shared" si="89"/>
        <v>1</v>
      </c>
    </row>
    <row r="100" spans="1:66" s="121" customFormat="1" ht="23.25" customHeight="1" x14ac:dyDescent="0.25">
      <c r="A100" s="122">
        <f t="shared" si="73"/>
        <v>300</v>
      </c>
      <c r="B100" s="108">
        <v>30</v>
      </c>
      <c r="C100" s="108">
        <v>2</v>
      </c>
      <c r="D100" s="108">
        <f t="shared" si="74"/>
        <v>200</v>
      </c>
      <c r="E100" s="108">
        <v>31</v>
      </c>
      <c r="F100" s="123">
        <f t="shared" si="75"/>
        <v>332.23099999999999</v>
      </c>
      <c r="G100" s="249">
        <v>332.23099999999999</v>
      </c>
      <c r="H100" s="108" t="s">
        <v>49</v>
      </c>
      <c r="I100" s="108" t="s">
        <v>60</v>
      </c>
      <c r="J100" s="108" t="s">
        <v>61</v>
      </c>
      <c r="K100" s="108" t="s">
        <v>62</v>
      </c>
      <c r="L100" s="124" t="s">
        <v>63</v>
      </c>
      <c r="M100" s="108" t="s">
        <v>64</v>
      </c>
      <c r="N100" s="124" t="s">
        <v>65</v>
      </c>
      <c r="O100" s="108" t="s">
        <v>66</v>
      </c>
      <c r="P100" s="124" t="s">
        <v>67</v>
      </c>
      <c r="Q100" s="95" t="s">
        <v>229</v>
      </c>
      <c r="R100" s="108"/>
      <c r="S100" s="108"/>
      <c r="T100" s="108"/>
      <c r="U100" s="108"/>
      <c r="V100" s="125" t="s">
        <v>140</v>
      </c>
      <c r="W100" s="125" t="s">
        <v>158</v>
      </c>
      <c r="X100" s="126" t="s">
        <v>178</v>
      </c>
      <c r="Y100" s="108" t="s">
        <v>230</v>
      </c>
      <c r="Z100" s="12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v>0</v>
      </c>
      <c r="AF100" s="87">
        <v>0</v>
      </c>
      <c r="AG100" s="87">
        <v>0</v>
      </c>
      <c r="AH100" s="87">
        <v>0</v>
      </c>
      <c r="AI100" s="87">
        <v>0</v>
      </c>
      <c r="AJ100" s="87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87">
        <v>0</v>
      </c>
      <c r="AV100" s="87">
        <v>0</v>
      </c>
      <c r="AW100" s="87">
        <v>0</v>
      </c>
      <c r="AX100" s="87">
        <v>0</v>
      </c>
      <c r="AY100" s="87">
        <v>0</v>
      </c>
      <c r="AZ100" s="283">
        <f t="shared" si="76"/>
        <v>0</v>
      </c>
      <c r="BA100" s="253"/>
      <c r="BB100" s="283">
        <v>0</v>
      </c>
      <c r="BC100" s="283">
        <v>0</v>
      </c>
      <c r="BD100" s="283">
        <f t="shared" si="77"/>
        <v>0</v>
      </c>
      <c r="BE100" s="253"/>
      <c r="BF100" s="284">
        <f t="shared" si="61"/>
        <v>332.23099999999999</v>
      </c>
      <c r="BG100" s="283">
        <f t="shared" si="78"/>
        <v>0</v>
      </c>
      <c r="BH100" s="283">
        <f t="shared" si="63"/>
        <v>0</v>
      </c>
      <c r="BI100" s="283">
        <f t="shared" si="90"/>
        <v>0</v>
      </c>
      <c r="BJ100" s="283">
        <f t="shared" si="79"/>
        <v>0</v>
      </c>
      <c r="BL100" s="88" t="str">
        <f t="shared" si="87"/>
        <v>A-02-02-02-008-008Caja Menor - Servicio de mantenimiento, reparación e Instalación (excepto Servicios de Construcción)</v>
      </c>
      <c r="BM100" s="88">
        <f t="shared" si="88"/>
        <v>0</v>
      </c>
      <c r="BN100" s="88" t="b">
        <f t="shared" si="89"/>
        <v>1</v>
      </c>
    </row>
    <row r="101" spans="1:66" s="121" customFormat="1" ht="23.25" customHeight="1" x14ac:dyDescent="0.25">
      <c r="A101" s="122">
        <f t="shared" si="73"/>
        <v>300</v>
      </c>
      <c r="B101" s="108">
        <v>30</v>
      </c>
      <c r="C101" s="108">
        <v>2</v>
      </c>
      <c r="D101" s="108">
        <f t="shared" si="74"/>
        <v>200</v>
      </c>
      <c r="E101" s="108">
        <v>32</v>
      </c>
      <c r="F101" s="123">
        <f t="shared" si="75"/>
        <v>332.23200000000003</v>
      </c>
      <c r="G101" s="249">
        <v>332.23200000000003</v>
      </c>
      <c r="H101" s="108" t="s">
        <v>49</v>
      </c>
      <c r="I101" s="108" t="s">
        <v>60</v>
      </c>
      <c r="J101" s="108" t="s">
        <v>61</v>
      </c>
      <c r="K101" s="108" t="s">
        <v>62</v>
      </c>
      <c r="L101" s="124" t="s">
        <v>63</v>
      </c>
      <c r="M101" s="108" t="s">
        <v>64</v>
      </c>
      <c r="N101" s="124" t="s">
        <v>65</v>
      </c>
      <c r="O101" s="108" t="s">
        <v>196</v>
      </c>
      <c r="P101" s="124" t="s">
        <v>197</v>
      </c>
      <c r="Q101" s="95" t="s">
        <v>198</v>
      </c>
      <c r="R101" s="108"/>
      <c r="S101" s="108"/>
      <c r="T101" s="108"/>
      <c r="U101" s="108"/>
      <c r="V101" s="125" t="s">
        <v>140</v>
      </c>
      <c r="W101" s="125" t="s">
        <v>158</v>
      </c>
      <c r="X101" s="126" t="s">
        <v>178</v>
      </c>
      <c r="Y101" s="108" t="s">
        <v>199</v>
      </c>
      <c r="Z101" s="127">
        <v>0</v>
      </c>
      <c r="AA101" s="87">
        <v>0</v>
      </c>
      <c r="AB101" s="87">
        <v>0</v>
      </c>
      <c r="AC101" s="87">
        <v>0</v>
      </c>
      <c r="AD101" s="87">
        <v>0</v>
      </c>
      <c r="AE101" s="87">
        <v>0</v>
      </c>
      <c r="AF101" s="87">
        <v>0</v>
      </c>
      <c r="AG101" s="87">
        <v>0</v>
      </c>
      <c r="AH101" s="87">
        <v>0</v>
      </c>
      <c r="AI101" s="87">
        <v>0</v>
      </c>
      <c r="AJ101" s="87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87">
        <v>0</v>
      </c>
      <c r="AV101" s="87">
        <v>0</v>
      </c>
      <c r="AW101" s="87">
        <v>0</v>
      </c>
      <c r="AX101" s="87">
        <v>0</v>
      </c>
      <c r="AY101" s="87">
        <v>0</v>
      </c>
      <c r="AZ101" s="283">
        <f t="shared" si="76"/>
        <v>0</v>
      </c>
      <c r="BA101" s="253"/>
      <c r="BB101" s="283">
        <v>0</v>
      </c>
      <c r="BC101" s="283">
        <v>0</v>
      </c>
      <c r="BD101" s="283">
        <f t="shared" si="77"/>
        <v>0</v>
      </c>
      <c r="BE101" s="253"/>
      <c r="BF101" s="284">
        <f t="shared" si="61"/>
        <v>332.23200000000003</v>
      </c>
      <c r="BG101" s="283">
        <f t="shared" si="78"/>
        <v>0</v>
      </c>
      <c r="BH101" s="283">
        <f t="shared" si="63"/>
        <v>0</v>
      </c>
      <c r="BI101" s="283">
        <f t="shared" ref="BI101" si="105">BG101+BB101</f>
        <v>0</v>
      </c>
      <c r="BJ101" s="283">
        <f t="shared" si="79"/>
        <v>0</v>
      </c>
      <c r="BL101" s="88" t="str">
        <f t="shared" si="87"/>
        <v>A-02-02-02-006-006Caja Menor - Servicio de Seguridad con Vehículo Blindado / Seguidor</v>
      </c>
      <c r="BM101" s="88">
        <f t="shared" si="88"/>
        <v>0</v>
      </c>
      <c r="BN101" s="88" t="b">
        <f t="shared" si="89"/>
        <v>1</v>
      </c>
    </row>
    <row r="102" spans="1:66" s="121" customFormat="1" ht="39" customHeight="1" x14ac:dyDescent="0.25">
      <c r="A102" s="122">
        <f t="shared" si="56"/>
        <v>300</v>
      </c>
      <c r="B102" s="108">
        <v>30</v>
      </c>
      <c r="C102" s="108">
        <v>2</v>
      </c>
      <c r="D102" s="108">
        <f t="shared" si="57"/>
        <v>200</v>
      </c>
      <c r="E102" s="108">
        <v>33</v>
      </c>
      <c r="F102" s="123">
        <f t="shared" si="58"/>
        <v>332.233</v>
      </c>
      <c r="G102" s="249">
        <v>332.233</v>
      </c>
      <c r="H102" s="108" t="s">
        <v>49</v>
      </c>
      <c r="I102" s="108" t="s">
        <v>60</v>
      </c>
      <c r="J102" s="108" t="s">
        <v>61</v>
      </c>
      <c r="K102" s="108" t="s">
        <v>62</v>
      </c>
      <c r="L102" s="124" t="s">
        <v>63</v>
      </c>
      <c r="M102" s="108" t="s">
        <v>64</v>
      </c>
      <c r="N102" s="124" t="s">
        <v>65</v>
      </c>
      <c r="O102" s="108" t="s">
        <v>196</v>
      </c>
      <c r="P102" s="124" t="s">
        <v>197</v>
      </c>
      <c r="Q102" s="95" t="s">
        <v>202</v>
      </c>
      <c r="R102" s="240"/>
      <c r="S102" s="240"/>
      <c r="T102" s="240"/>
      <c r="U102" s="240"/>
      <c r="V102" s="125" t="s">
        <v>140</v>
      </c>
      <c r="W102" s="125" t="s">
        <v>158</v>
      </c>
      <c r="X102" s="126" t="s">
        <v>178</v>
      </c>
      <c r="Y102" s="126" t="s">
        <v>203</v>
      </c>
      <c r="Z102" s="241">
        <v>0</v>
      </c>
      <c r="AA102" s="87">
        <v>0</v>
      </c>
      <c r="AB102" s="87">
        <v>0</v>
      </c>
      <c r="AC102" s="87">
        <v>0</v>
      </c>
      <c r="AD102" s="87">
        <v>0</v>
      </c>
      <c r="AE102" s="87">
        <v>0</v>
      </c>
      <c r="AF102" s="87">
        <v>0</v>
      </c>
      <c r="AG102" s="87">
        <v>0</v>
      </c>
      <c r="AH102" s="87">
        <v>0</v>
      </c>
      <c r="AI102" s="87">
        <v>0</v>
      </c>
      <c r="AJ102" s="87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v>0</v>
      </c>
      <c r="AU102" s="87">
        <v>0</v>
      </c>
      <c r="AV102" s="87">
        <v>0</v>
      </c>
      <c r="AW102" s="87">
        <v>0</v>
      </c>
      <c r="AX102" s="87">
        <v>0</v>
      </c>
      <c r="AY102" s="87">
        <v>0</v>
      </c>
      <c r="AZ102" s="283">
        <f t="shared" si="59"/>
        <v>0</v>
      </c>
      <c r="BA102" s="253"/>
      <c r="BB102" s="283">
        <v>0</v>
      </c>
      <c r="BC102" s="283">
        <v>0</v>
      </c>
      <c r="BD102" s="283">
        <f t="shared" si="60"/>
        <v>0</v>
      </c>
      <c r="BE102" s="253"/>
      <c r="BF102" s="284">
        <f t="shared" si="61"/>
        <v>332.233</v>
      </c>
      <c r="BG102" s="283">
        <f t="shared" si="62"/>
        <v>0</v>
      </c>
      <c r="BH102" s="283">
        <f t="shared" si="63"/>
        <v>0</v>
      </c>
      <c r="BI102" s="283">
        <f t="shared" si="90"/>
        <v>0</v>
      </c>
      <c r="BJ102" s="283">
        <f t="shared" si="64"/>
        <v>0</v>
      </c>
      <c r="BL102" s="88" t="str">
        <f t="shared" si="87"/>
        <v>A-02-02-02-006-003Caja Menor - Alimentación / Hospedaje</v>
      </c>
      <c r="BM102" s="88">
        <f t="shared" si="88"/>
        <v>0</v>
      </c>
      <c r="BN102" s="88" t="b">
        <f t="shared" si="89"/>
        <v>1</v>
      </c>
    </row>
    <row r="103" spans="1:66" s="121" customFormat="1" ht="23.25" customHeight="1" x14ac:dyDescent="0.25">
      <c r="A103" s="122">
        <f t="shared" si="56"/>
        <v>300</v>
      </c>
      <c r="B103" s="108">
        <v>30</v>
      </c>
      <c r="C103" s="108">
        <v>2</v>
      </c>
      <c r="D103" s="108">
        <f t="shared" si="57"/>
        <v>200</v>
      </c>
      <c r="E103" s="108">
        <v>34</v>
      </c>
      <c r="F103" s="123">
        <f t="shared" si="58"/>
        <v>332.23399999999998</v>
      </c>
      <c r="G103" s="249">
        <v>332.23399999999998</v>
      </c>
      <c r="H103" s="108" t="s">
        <v>49</v>
      </c>
      <c r="I103" s="108" t="s">
        <v>60</v>
      </c>
      <c r="J103" s="108" t="s">
        <v>61</v>
      </c>
      <c r="K103" s="108" t="s">
        <v>62</v>
      </c>
      <c r="L103" s="124" t="s">
        <v>63</v>
      </c>
      <c r="M103" s="108" t="s">
        <v>64</v>
      </c>
      <c r="N103" s="124" t="s">
        <v>65</v>
      </c>
      <c r="O103" s="108" t="s">
        <v>196</v>
      </c>
      <c r="P103" s="124" t="s">
        <v>197</v>
      </c>
      <c r="Q103" s="95" t="s">
        <v>204</v>
      </c>
      <c r="R103" s="108"/>
      <c r="S103" s="108"/>
      <c r="T103" s="108"/>
      <c r="U103" s="108"/>
      <c r="V103" s="125" t="s">
        <v>140</v>
      </c>
      <c r="W103" s="125" t="s">
        <v>158</v>
      </c>
      <c r="X103" s="126" t="s">
        <v>178</v>
      </c>
      <c r="Y103" s="108" t="s">
        <v>205</v>
      </c>
      <c r="Z103" s="127">
        <v>0</v>
      </c>
      <c r="AA103" s="87">
        <v>0</v>
      </c>
      <c r="AB103" s="87">
        <v>0</v>
      </c>
      <c r="AC103" s="87">
        <v>0</v>
      </c>
      <c r="AD103" s="87">
        <v>0</v>
      </c>
      <c r="AE103" s="87">
        <v>0</v>
      </c>
      <c r="AF103" s="87">
        <v>0</v>
      </c>
      <c r="AG103" s="87">
        <v>0</v>
      </c>
      <c r="AH103" s="87">
        <v>0</v>
      </c>
      <c r="AI103" s="87">
        <v>0</v>
      </c>
      <c r="AJ103" s="87">
        <v>0</v>
      </c>
      <c r="AK103" s="87">
        <v>0</v>
      </c>
      <c r="AL103" s="87">
        <v>0</v>
      </c>
      <c r="AM103" s="87">
        <v>0</v>
      </c>
      <c r="AN103" s="87">
        <v>0</v>
      </c>
      <c r="AO103" s="87">
        <v>0</v>
      </c>
      <c r="AP103" s="87">
        <v>0</v>
      </c>
      <c r="AQ103" s="87">
        <v>0</v>
      </c>
      <c r="AR103" s="87">
        <v>0</v>
      </c>
      <c r="AS103" s="87">
        <v>0</v>
      </c>
      <c r="AT103" s="87">
        <v>0</v>
      </c>
      <c r="AU103" s="87">
        <v>0</v>
      </c>
      <c r="AV103" s="87">
        <v>0</v>
      </c>
      <c r="AW103" s="87">
        <v>0</v>
      </c>
      <c r="AX103" s="87">
        <v>0</v>
      </c>
      <c r="AY103" s="87">
        <v>0</v>
      </c>
      <c r="AZ103" s="283">
        <f t="shared" si="59"/>
        <v>0</v>
      </c>
      <c r="BA103" s="253"/>
      <c r="BB103" s="283">
        <v>0</v>
      </c>
      <c r="BC103" s="283">
        <v>0</v>
      </c>
      <c r="BD103" s="283">
        <f t="shared" si="60"/>
        <v>0</v>
      </c>
      <c r="BE103" s="253"/>
      <c r="BF103" s="284">
        <f t="shared" si="61"/>
        <v>332.23399999999998</v>
      </c>
      <c r="BG103" s="283">
        <f t="shared" si="62"/>
        <v>0</v>
      </c>
      <c r="BH103" s="283">
        <f t="shared" si="63"/>
        <v>0</v>
      </c>
      <c r="BI103" s="283">
        <f t="shared" si="90"/>
        <v>0</v>
      </c>
      <c r="BJ103" s="283">
        <f t="shared" si="64"/>
        <v>0</v>
      </c>
      <c r="BL103" s="88" t="str">
        <f t="shared" si="87"/>
        <v>A-02-02-02-006-007Caja Menor - Peajes / Parqueadero</v>
      </c>
      <c r="BM103" s="88">
        <f t="shared" si="88"/>
        <v>0</v>
      </c>
      <c r="BN103" s="88" t="b">
        <f t="shared" si="89"/>
        <v>1</v>
      </c>
    </row>
    <row r="104" spans="1:66" s="121" customFormat="1" ht="23.25" customHeight="1" x14ac:dyDescent="0.25">
      <c r="A104" s="122">
        <f t="shared" si="56"/>
        <v>300</v>
      </c>
      <c r="B104" s="108">
        <v>30</v>
      </c>
      <c r="C104" s="108">
        <v>2</v>
      </c>
      <c r="D104" s="108">
        <f t="shared" si="57"/>
        <v>200</v>
      </c>
      <c r="E104" s="108">
        <v>35</v>
      </c>
      <c r="F104" s="123">
        <f t="shared" si="58"/>
        <v>332.23500000000001</v>
      </c>
      <c r="G104" s="249">
        <v>332.23500000000001</v>
      </c>
      <c r="H104" s="108" t="s">
        <v>49</v>
      </c>
      <c r="I104" s="108" t="s">
        <v>60</v>
      </c>
      <c r="J104" s="108" t="s">
        <v>61</v>
      </c>
      <c r="K104" s="108" t="s">
        <v>62</v>
      </c>
      <c r="L104" s="124" t="s">
        <v>63</v>
      </c>
      <c r="M104" s="108" t="s">
        <v>64</v>
      </c>
      <c r="N104" s="124" t="s">
        <v>65</v>
      </c>
      <c r="O104" s="108" t="s">
        <v>196</v>
      </c>
      <c r="P104" s="124" t="s">
        <v>197</v>
      </c>
      <c r="Q104" s="95" t="s">
        <v>200</v>
      </c>
      <c r="R104" s="108"/>
      <c r="S104" s="108"/>
      <c r="T104" s="108"/>
      <c r="U104" s="108"/>
      <c r="V104" s="125" t="s">
        <v>140</v>
      </c>
      <c r="W104" s="125" t="s">
        <v>158</v>
      </c>
      <c r="X104" s="126" t="s">
        <v>178</v>
      </c>
      <c r="Y104" s="108" t="s">
        <v>201</v>
      </c>
      <c r="Z104" s="127">
        <v>0</v>
      </c>
      <c r="AA104" s="87">
        <v>0</v>
      </c>
      <c r="AB104" s="87">
        <v>0</v>
      </c>
      <c r="AC104" s="87">
        <v>0</v>
      </c>
      <c r="AD104" s="87">
        <v>0</v>
      </c>
      <c r="AE104" s="87">
        <v>0</v>
      </c>
      <c r="AF104" s="87">
        <v>0</v>
      </c>
      <c r="AG104" s="87">
        <v>0</v>
      </c>
      <c r="AH104" s="87">
        <v>0</v>
      </c>
      <c r="AI104" s="87">
        <v>0</v>
      </c>
      <c r="AJ104" s="87"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v>0</v>
      </c>
      <c r="AU104" s="87">
        <v>0</v>
      </c>
      <c r="AV104" s="87">
        <v>0</v>
      </c>
      <c r="AW104" s="87">
        <v>0</v>
      </c>
      <c r="AX104" s="87">
        <v>0</v>
      </c>
      <c r="AY104" s="87">
        <v>0</v>
      </c>
      <c r="AZ104" s="283">
        <f t="shared" si="59"/>
        <v>0</v>
      </c>
      <c r="BA104" s="253"/>
      <c r="BB104" s="283">
        <v>0</v>
      </c>
      <c r="BC104" s="283">
        <v>0</v>
      </c>
      <c r="BD104" s="283">
        <f t="shared" si="60"/>
        <v>0</v>
      </c>
      <c r="BE104" s="253"/>
      <c r="BF104" s="284">
        <f t="shared" si="61"/>
        <v>332.23500000000001</v>
      </c>
      <c r="BG104" s="283">
        <f t="shared" si="62"/>
        <v>0</v>
      </c>
      <c r="BH104" s="283">
        <f t="shared" si="63"/>
        <v>0</v>
      </c>
      <c r="BI104" s="283">
        <f t="shared" si="90"/>
        <v>0</v>
      </c>
      <c r="BJ104" s="283">
        <f t="shared" si="64"/>
        <v>0</v>
      </c>
      <c r="BL104" s="88" t="str">
        <f t="shared" si="87"/>
        <v>A-02-02-02-006-005Caja Menor - Servicio de Transporte de Carga</v>
      </c>
      <c r="BM104" s="88">
        <f t="shared" si="88"/>
        <v>0</v>
      </c>
      <c r="BN104" s="88" t="b">
        <f t="shared" si="89"/>
        <v>1</v>
      </c>
    </row>
    <row r="105" spans="1:66" s="121" customFormat="1" ht="23.25" customHeight="1" x14ac:dyDescent="0.25">
      <c r="A105" s="122">
        <f t="shared" ref="A105:A136" si="106">IF(V105="a. DIRECCIÓN GENERAL",100,IF(V105="c. SECRETARIA GENERAL",300,IF(V105="b. DIR. PROGRAMATICA DE REINTEGRACION",200)))</f>
        <v>300</v>
      </c>
      <c r="B105" s="108">
        <v>30</v>
      </c>
      <c r="C105" s="108">
        <v>2</v>
      </c>
      <c r="D105" s="108">
        <f t="shared" ref="D105:D136" si="107">IF(I105="P",100,IF(OR(I105="G",I105="GA"),200,IF(OR(I105="T",I105="TP",I105="TF"),300,IF(I105="I",400,IF(I105="B",500)))))</f>
        <v>300</v>
      </c>
      <c r="E105" s="108">
        <v>7</v>
      </c>
      <c r="F105" s="123">
        <f t="shared" ref="F105:F136" si="108">A105+B105+C105+((D105+E105)/1000)</f>
        <v>332.30700000000002</v>
      </c>
      <c r="G105" s="249">
        <v>332.30700000000002</v>
      </c>
      <c r="H105" s="108" t="s">
        <v>49</v>
      </c>
      <c r="I105" s="108" t="s">
        <v>50</v>
      </c>
      <c r="J105" s="108" t="s">
        <v>51</v>
      </c>
      <c r="K105" s="108" t="s">
        <v>52</v>
      </c>
      <c r="L105" s="124" t="s">
        <v>53</v>
      </c>
      <c r="M105" s="108" t="s">
        <v>52</v>
      </c>
      <c r="N105" s="124" t="s">
        <v>53</v>
      </c>
      <c r="O105" s="108" t="s">
        <v>52</v>
      </c>
      <c r="P105" s="124" t="s">
        <v>53</v>
      </c>
      <c r="Q105" s="108" t="s">
        <v>52</v>
      </c>
      <c r="R105" s="108"/>
      <c r="S105" s="108"/>
      <c r="T105" s="108"/>
      <c r="U105" s="108"/>
      <c r="V105" s="125" t="s">
        <v>140</v>
      </c>
      <c r="W105" s="125" t="s">
        <v>158</v>
      </c>
      <c r="X105" s="126" t="s">
        <v>178</v>
      </c>
      <c r="Y105" s="108" t="s">
        <v>262</v>
      </c>
      <c r="Z105" s="127">
        <v>403042027.49000001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87">
        <v>0</v>
      </c>
      <c r="AI105" s="87">
        <v>0</v>
      </c>
      <c r="AJ105" s="87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87">
        <v>0</v>
      </c>
      <c r="AV105" s="87">
        <v>0</v>
      </c>
      <c r="AW105" s="87">
        <v>0</v>
      </c>
      <c r="AX105" s="87">
        <v>0</v>
      </c>
      <c r="AY105" s="87">
        <v>0</v>
      </c>
      <c r="AZ105" s="283">
        <f t="shared" ref="AZ105:AZ136" si="109">SUM(Z105:AY105)</f>
        <v>403042027.49000001</v>
      </c>
      <c r="BA105" s="253"/>
      <c r="BB105" s="283">
        <v>0</v>
      </c>
      <c r="BC105" s="283">
        <v>0</v>
      </c>
      <c r="BD105" s="283">
        <f t="shared" ref="BD105:BD136" si="110">AZ105+BC105</f>
        <v>403042027.49000001</v>
      </c>
      <c r="BE105" s="253"/>
      <c r="BF105" s="284">
        <f t="shared" ref="BF105:BF136" si="111">$G105</f>
        <v>332.30700000000002</v>
      </c>
      <c r="BG105" s="283">
        <f t="shared" ref="BG105:BG136" si="112">SUM(AA105:AY105)</f>
        <v>0</v>
      </c>
      <c r="BH105" s="283">
        <f t="shared" ref="BH105:BH136" si="113">$AZ105</f>
        <v>403042027.49000001</v>
      </c>
      <c r="BI105" s="283">
        <f t="shared" si="90"/>
        <v>0</v>
      </c>
      <c r="BJ105" s="283">
        <f t="shared" ref="BJ105:BJ136" si="114">AZ105+BG105-BH105</f>
        <v>0</v>
      </c>
      <c r="BL105" s="88" t="str">
        <f t="shared" si="87"/>
        <v>A-03-03-01-001Aires Acondicionados</v>
      </c>
      <c r="BM105" s="88">
        <f t="shared" si="88"/>
        <v>403042027.49000001</v>
      </c>
      <c r="BN105" s="88" t="b">
        <f t="shared" si="89"/>
        <v>1</v>
      </c>
    </row>
    <row r="106" spans="1:66" s="121" customFormat="1" ht="23.25" customHeight="1" x14ac:dyDescent="0.25">
      <c r="A106" s="122">
        <f t="shared" si="106"/>
        <v>300</v>
      </c>
      <c r="B106" s="108">
        <v>30</v>
      </c>
      <c r="C106" s="108">
        <v>2</v>
      </c>
      <c r="D106" s="108">
        <f t="shared" si="107"/>
        <v>200</v>
      </c>
      <c r="E106" s="108">
        <v>36</v>
      </c>
      <c r="F106" s="123">
        <f t="shared" si="108"/>
        <v>332.23599999999999</v>
      </c>
      <c r="G106" s="249">
        <v>332.23599999999999</v>
      </c>
      <c r="H106" s="108" t="s">
        <v>49</v>
      </c>
      <c r="I106" s="108" t="s">
        <v>60</v>
      </c>
      <c r="J106" s="108" t="s">
        <v>61</v>
      </c>
      <c r="K106" s="108" t="s">
        <v>62</v>
      </c>
      <c r="L106" s="124" t="s">
        <v>63</v>
      </c>
      <c r="M106" s="108" t="s">
        <v>149</v>
      </c>
      <c r="N106" s="124" t="s">
        <v>150</v>
      </c>
      <c r="O106" s="108" t="s">
        <v>187</v>
      </c>
      <c r="P106" s="124" t="s">
        <v>188</v>
      </c>
      <c r="Q106" s="108" t="s">
        <v>189</v>
      </c>
      <c r="R106" s="108"/>
      <c r="S106" s="108"/>
      <c r="T106" s="108"/>
      <c r="U106" s="108"/>
      <c r="V106" s="125" t="s">
        <v>140</v>
      </c>
      <c r="W106" s="125" t="s">
        <v>158</v>
      </c>
      <c r="X106" s="126" t="s">
        <v>178</v>
      </c>
      <c r="Y106" s="108" t="s">
        <v>231</v>
      </c>
      <c r="Z106" s="127">
        <v>87887376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87">
        <v>0</v>
      </c>
      <c r="AI106" s="87">
        <v>0</v>
      </c>
      <c r="AJ106" s="87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87">
        <v>0</v>
      </c>
      <c r="AV106" s="87">
        <v>0</v>
      </c>
      <c r="AW106" s="87">
        <v>0</v>
      </c>
      <c r="AX106" s="87">
        <v>0</v>
      </c>
      <c r="AY106" s="87">
        <v>0</v>
      </c>
      <c r="AZ106" s="283">
        <f t="shared" si="109"/>
        <v>87887376</v>
      </c>
      <c r="BA106" s="253"/>
      <c r="BB106" s="283">
        <v>0</v>
      </c>
      <c r="BC106" s="283">
        <v>0</v>
      </c>
      <c r="BD106" s="283">
        <f t="shared" si="110"/>
        <v>87887376</v>
      </c>
      <c r="BE106" s="253"/>
      <c r="BF106" s="284">
        <f t="shared" si="111"/>
        <v>332.23599999999999</v>
      </c>
      <c r="BG106" s="283">
        <f t="shared" si="112"/>
        <v>0</v>
      </c>
      <c r="BH106" s="283">
        <f t="shared" si="113"/>
        <v>87887376</v>
      </c>
      <c r="BI106" s="283">
        <f t="shared" si="90"/>
        <v>0</v>
      </c>
      <c r="BJ106" s="283">
        <f t="shared" si="114"/>
        <v>0</v>
      </c>
      <c r="BL106" s="88" t="str">
        <f t="shared" si="87"/>
        <v>A-02-02-01-003-003Suministro de Combustible</v>
      </c>
      <c r="BM106" s="88">
        <f t="shared" si="88"/>
        <v>87887376</v>
      </c>
      <c r="BN106" s="88" t="b">
        <f t="shared" si="89"/>
        <v>1</v>
      </c>
    </row>
    <row r="107" spans="1:66" s="121" customFormat="1" ht="23.25" customHeight="1" x14ac:dyDescent="0.25">
      <c r="A107" s="122">
        <f t="shared" si="106"/>
        <v>300</v>
      </c>
      <c r="B107" s="108">
        <v>30</v>
      </c>
      <c r="C107" s="108">
        <v>2</v>
      </c>
      <c r="D107" s="108">
        <f t="shared" si="107"/>
        <v>300</v>
      </c>
      <c r="E107" s="108">
        <v>8</v>
      </c>
      <c r="F107" s="123">
        <f t="shared" si="108"/>
        <v>332.30799999999999</v>
      </c>
      <c r="G107" s="249">
        <v>332.30799999999999</v>
      </c>
      <c r="H107" s="108" t="s">
        <v>49</v>
      </c>
      <c r="I107" s="108" t="s">
        <v>50</v>
      </c>
      <c r="J107" s="108" t="s">
        <v>51</v>
      </c>
      <c r="K107" s="108" t="s">
        <v>52</v>
      </c>
      <c r="L107" s="124" t="s">
        <v>53</v>
      </c>
      <c r="M107" s="108" t="s">
        <v>52</v>
      </c>
      <c r="N107" s="124" t="s">
        <v>53</v>
      </c>
      <c r="O107" s="108" t="s">
        <v>52</v>
      </c>
      <c r="P107" s="124" t="s">
        <v>53</v>
      </c>
      <c r="Q107" s="108" t="s">
        <v>52</v>
      </c>
      <c r="R107" s="108"/>
      <c r="S107" s="108"/>
      <c r="T107" s="108"/>
      <c r="U107" s="108"/>
      <c r="V107" s="125" t="s">
        <v>140</v>
      </c>
      <c r="W107" s="125" t="s">
        <v>158</v>
      </c>
      <c r="X107" s="126" t="s">
        <v>178</v>
      </c>
      <c r="Y107" s="108" t="s">
        <v>263</v>
      </c>
      <c r="Z107" s="127">
        <v>0</v>
      </c>
      <c r="AA107" s="87">
        <v>0</v>
      </c>
      <c r="AB107" s="87">
        <v>0</v>
      </c>
      <c r="AC107" s="87">
        <v>0</v>
      </c>
      <c r="AD107" s="87">
        <v>0</v>
      </c>
      <c r="AE107" s="87">
        <v>0</v>
      </c>
      <c r="AF107" s="87">
        <v>0</v>
      </c>
      <c r="AG107" s="87">
        <v>0</v>
      </c>
      <c r="AH107" s="87">
        <v>0</v>
      </c>
      <c r="AI107" s="87">
        <v>0</v>
      </c>
      <c r="AJ107" s="87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87">
        <v>0</v>
      </c>
      <c r="AV107" s="87">
        <v>0</v>
      </c>
      <c r="AW107" s="87">
        <v>0</v>
      </c>
      <c r="AX107" s="87">
        <v>0</v>
      </c>
      <c r="AY107" s="87">
        <v>0</v>
      </c>
      <c r="AZ107" s="283">
        <f t="shared" si="109"/>
        <v>0</v>
      </c>
      <c r="BA107" s="253"/>
      <c r="BB107" s="283">
        <v>0</v>
      </c>
      <c r="BC107" s="283">
        <v>0</v>
      </c>
      <c r="BD107" s="283">
        <f t="shared" si="110"/>
        <v>0</v>
      </c>
      <c r="BE107" s="253"/>
      <c r="BF107" s="284">
        <f t="shared" si="111"/>
        <v>332.30799999999999</v>
      </c>
      <c r="BG107" s="283">
        <f t="shared" si="112"/>
        <v>0</v>
      </c>
      <c r="BH107" s="283">
        <f t="shared" si="113"/>
        <v>0</v>
      </c>
      <c r="BI107" s="283">
        <f t="shared" si="90"/>
        <v>0</v>
      </c>
      <c r="BJ107" s="283">
        <f t="shared" si="114"/>
        <v>0</v>
      </c>
      <c r="BL107" s="88" t="str">
        <f t="shared" si="87"/>
        <v>A-03-03-01-001Seguros de la Entidad</v>
      </c>
      <c r="BM107" s="88">
        <f t="shared" si="88"/>
        <v>0</v>
      </c>
      <c r="BN107" s="88" t="b">
        <f t="shared" si="89"/>
        <v>1</v>
      </c>
    </row>
    <row r="108" spans="1:66" s="121" customFormat="1" ht="23.25" customHeight="1" x14ac:dyDescent="0.25">
      <c r="A108" s="122">
        <f t="shared" si="106"/>
        <v>300</v>
      </c>
      <c r="B108" s="108">
        <v>30</v>
      </c>
      <c r="C108" s="108">
        <v>2</v>
      </c>
      <c r="D108" s="108">
        <f t="shared" si="107"/>
        <v>200</v>
      </c>
      <c r="E108" s="108">
        <v>37</v>
      </c>
      <c r="F108" s="123">
        <f t="shared" si="108"/>
        <v>332.23700000000002</v>
      </c>
      <c r="G108" s="249">
        <v>332.23700000000002</v>
      </c>
      <c r="H108" s="108" t="s">
        <v>49</v>
      </c>
      <c r="I108" s="108" t="s">
        <v>60</v>
      </c>
      <c r="J108" s="108" t="s">
        <v>61</v>
      </c>
      <c r="K108" s="108" t="s">
        <v>62</v>
      </c>
      <c r="L108" s="124" t="s">
        <v>63</v>
      </c>
      <c r="M108" s="108" t="s">
        <v>64</v>
      </c>
      <c r="N108" s="124" t="s">
        <v>65</v>
      </c>
      <c r="O108" s="108" t="s">
        <v>196</v>
      </c>
      <c r="P108" s="124" t="s">
        <v>197</v>
      </c>
      <c r="Q108" s="108" t="s">
        <v>198</v>
      </c>
      <c r="R108" s="108"/>
      <c r="S108" s="108"/>
      <c r="T108" s="108"/>
      <c r="U108" s="108"/>
      <c r="V108" s="125" t="s">
        <v>140</v>
      </c>
      <c r="W108" s="125" t="s">
        <v>158</v>
      </c>
      <c r="X108" s="126" t="s">
        <v>178</v>
      </c>
      <c r="Y108" s="108" t="s">
        <v>246</v>
      </c>
      <c r="Z108" s="127">
        <v>0</v>
      </c>
      <c r="AA108" s="87">
        <v>0</v>
      </c>
      <c r="AB108" s="87">
        <v>0</v>
      </c>
      <c r="AC108" s="87">
        <v>0</v>
      </c>
      <c r="AD108" s="87">
        <v>0</v>
      </c>
      <c r="AE108" s="87">
        <v>0</v>
      </c>
      <c r="AF108" s="87">
        <v>0</v>
      </c>
      <c r="AG108" s="87">
        <v>0</v>
      </c>
      <c r="AH108" s="87">
        <v>0</v>
      </c>
      <c r="AI108" s="87">
        <v>0</v>
      </c>
      <c r="AJ108" s="87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87">
        <v>0</v>
      </c>
      <c r="AV108" s="87">
        <v>0</v>
      </c>
      <c r="AW108" s="87">
        <v>0</v>
      </c>
      <c r="AX108" s="87">
        <v>0</v>
      </c>
      <c r="AY108" s="87">
        <v>0</v>
      </c>
      <c r="AZ108" s="283">
        <f t="shared" si="109"/>
        <v>0</v>
      </c>
      <c r="BA108" s="253"/>
      <c r="BB108" s="283">
        <v>0</v>
      </c>
      <c r="BC108" s="283">
        <v>0</v>
      </c>
      <c r="BD108" s="283">
        <f t="shared" si="110"/>
        <v>0</v>
      </c>
      <c r="BE108" s="253"/>
      <c r="BF108" s="284">
        <f t="shared" si="111"/>
        <v>332.23700000000002</v>
      </c>
      <c r="BG108" s="283">
        <f t="shared" si="112"/>
        <v>0</v>
      </c>
      <c r="BH108" s="283">
        <f t="shared" si="113"/>
        <v>0</v>
      </c>
      <c r="BI108" s="283">
        <f t="shared" si="90"/>
        <v>0</v>
      </c>
      <c r="BJ108" s="283">
        <f t="shared" si="114"/>
        <v>0</v>
      </c>
      <c r="BL108" s="88" t="str">
        <f t="shared" si="87"/>
        <v>A-02-02-02-006-006Servicio de Vehículo - Operario</v>
      </c>
      <c r="BM108" s="88">
        <f t="shared" si="88"/>
        <v>0</v>
      </c>
      <c r="BN108" s="88" t="b">
        <f t="shared" si="89"/>
        <v>1</v>
      </c>
    </row>
    <row r="109" spans="1:66" s="121" customFormat="1" ht="23.25" customHeight="1" x14ac:dyDescent="0.25">
      <c r="A109" s="122">
        <f t="shared" si="106"/>
        <v>300</v>
      </c>
      <c r="B109" s="108">
        <v>30</v>
      </c>
      <c r="C109" s="108">
        <v>2</v>
      </c>
      <c r="D109" s="108">
        <f t="shared" si="107"/>
        <v>200</v>
      </c>
      <c r="E109" s="108">
        <v>38</v>
      </c>
      <c r="F109" s="123">
        <f t="shared" si="108"/>
        <v>332.238</v>
      </c>
      <c r="G109" s="249">
        <v>332.238</v>
      </c>
      <c r="H109" s="108" t="s">
        <v>49</v>
      </c>
      <c r="I109" s="108" t="s">
        <v>60</v>
      </c>
      <c r="J109" s="108" t="s">
        <v>61</v>
      </c>
      <c r="K109" s="108" t="s">
        <v>62</v>
      </c>
      <c r="L109" s="124" t="s">
        <v>63</v>
      </c>
      <c r="M109" s="108" t="s">
        <v>64</v>
      </c>
      <c r="N109" s="124" t="s">
        <v>65</v>
      </c>
      <c r="O109" s="108" t="s">
        <v>196</v>
      </c>
      <c r="P109" s="124" t="s">
        <v>197</v>
      </c>
      <c r="Q109" s="95" t="s">
        <v>202</v>
      </c>
      <c r="R109" s="108"/>
      <c r="S109" s="108"/>
      <c r="T109" s="108"/>
      <c r="U109" s="108"/>
      <c r="V109" s="125" t="s">
        <v>140</v>
      </c>
      <c r="W109" s="125" t="s">
        <v>158</v>
      </c>
      <c r="X109" s="126" t="s">
        <v>178</v>
      </c>
      <c r="Y109" s="108" t="s">
        <v>245</v>
      </c>
      <c r="Z109" s="127">
        <v>0</v>
      </c>
      <c r="AA109" s="87">
        <v>0</v>
      </c>
      <c r="AB109" s="87">
        <v>0</v>
      </c>
      <c r="AC109" s="87">
        <v>0</v>
      </c>
      <c r="AD109" s="87">
        <v>0</v>
      </c>
      <c r="AE109" s="87">
        <v>0</v>
      </c>
      <c r="AF109" s="87">
        <v>0</v>
      </c>
      <c r="AG109" s="87">
        <v>0</v>
      </c>
      <c r="AH109" s="87">
        <v>0</v>
      </c>
      <c r="AI109" s="87">
        <v>0</v>
      </c>
      <c r="AJ109" s="87">
        <v>0</v>
      </c>
      <c r="AK109" s="87">
        <v>0</v>
      </c>
      <c r="AL109" s="87">
        <v>0</v>
      </c>
      <c r="AM109" s="87">
        <v>0</v>
      </c>
      <c r="AN109" s="87">
        <v>0</v>
      </c>
      <c r="AO109" s="87">
        <v>0</v>
      </c>
      <c r="AP109" s="87">
        <v>0</v>
      </c>
      <c r="AQ109" s="87">
        <v>0</v>
      </c>
      <c r="AR109" s="87">
        <v>0</v>
      </c>
      <c r="AS109" s="87">
        <v>0</v>
      </c>
      <c r="AT109" s="87">
        <v>0</v>
      </c>
      <c r="AU109" s="87">
        <v>0</v>
      </c>
      <c r="AV109" s="87">
        <v>0</v>
      </c>
      <c r="AW109" s="87">
        <v>0</v>
      </c>
      <c r="AX109" s="87">
        <v>0</v>
      </c>
      <c r="AY109" s="87">
        <v>0</v>
      </c>
      <c r="AZ109" s="283">
        <f t="shared" si="109"/>
        <v>0</v>
      </c>
      <c r="BA109" s="253"/>
      <c r="BB109" s="283">
        <v>0</v>
      </c>
      <c r="BC109" s="283">
        <v>0</v>
      </c>
      <c r="BD109" s="283">
        <f t="shared" si="110"/>
        <v>0</v>
      </c>
      <c r="BE109" s="253"/>
      <c r="BF109" s="284">
        <f t="shared" si="111"/>
        <v>332.238</v>
      </c>
      <c r="BG109" s="283">
        <f t="shared" si="112"/>
        <v>0</v>
      </c>
      <c r="BH109" s="283">
        <f t="shared" si="113"/>
        <v>0</v>
      </c>
      <c r="BI109" s="283">
        <f t="shared" si="90"/>
        <v>0</v>
      </c>
      <c r="BJ109" s="283">
        <f t="shared" si="114"/>
        <v>0</v>
      </c>
      <c r="BL109" s="88" t="str">
        <f t="shared" si="87"/>
        <v>A-02-02-02-006-003Servicio de Vehículo</v>
      </c>
      <c r="BM109" s="88">
        <f t="shared" si="88"/>
        <v>0</v>
      </c>
      <c r="BN109" s="88" t="b">
        <f t="shared" si="89"/>
        <v>1</v>
      </c>
    </row>
    <row r="110" spans="1:66" s="121" customFormat="1" ht="23.25" customHeight="1" x14ac:dyDescent="0.25">
      <c r="A110" s="122">
        <f t="shared" si="106"/>
        <v>300</v>
      </c>
      <c r="B110" s="108">
        <v>30</v>
      </c>
      <c r="C110" s="108">
        <v>2</v>
      </c>
      <c r="D110" s="108">
        <f t="shared" si="107"/>
        <v>300</v>
      </c>
      <c r="E110" s="108">
        <v>9</v>
      </c>
      <c r="F110" s="123">
        <f t="shared" si="108"/>
        <v>332.30900000000003</v>
      </c>
      <c r="G110" s="249">
        <v>332.30900000000003</v>
      </c>
      <c r="H110" s="108" t="s">
        <v>49</v>
      </c>
      <c r="I110" s="108" t="s">
        <v>265</v>
      </c>
      <c r="J110" s="108" t="s">
        <v>266</v>
      </c>
      <c r="K110" s="95" t="s">
        <v>267</v>
      </c>
      <c r="L110" s="124" t="s">
        <v>268</v>
      </c>
      <c r="M110" s="108" t="s">
        <v>267</v>
      </c>
      <c r="N110" s="124" t="s">
        <v>268</v>
      </c>
      <c r="O110" s="108" t="s">
        <v>275</v>
      </c>
      <c r="P110" s="124" t="s">
        <v>276</v>
      </c>
      <c r="Q110" s="95" t="s">
        <v>275</v>
      </c>
      <c r="R110" s="108"/>
      <c r="S110" s="108"/>
      <c r="T110" s="108"/>
      <c r="U110" s="108"/>
      <c r="V110" s="125" t="s">
        <v>140</v>
      </c>
      <c r="W110" s="125" t="s">
        <v>158</v>
      </c>
      <c r="X110" s="126" t="s">
        <v>178</v>
      </c>
      <c r="Y110" s="108" t="s">
        <v>277</v>
      </c>
      <c r="Z110" s="127">
        <v>2000000</v>
      </c>
      <c r="AA110" s="87">
        <v>0</v>
      </c>
      <c r="AB110" s="87">
        <v>0</v>
      </c>
      <c r="AC110" s="87">
        <v>0</v>
      </c>
      <c r="AD110" s="87">
        <v>0</v>
      </c>
      <c r="AE110" s="87">
        <v>0</v>
      </c>
      <c r="AF110" s="87">
        <v>0</v>
      </c>
      <c r="AG110" s="87">
        <v>0</v>
      </c>
      <c r="AH110" s="87">
        <v>0</v>
      </c>
      <c r="AI110" s="87">
        <v>0</v>
      </c>
      <c r="AJ110" s="87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87">
        <v>0</v>
      </c>
      <c r="AV110" s="87">
        <v>0</v>
      </c>
      <c r="AW110" s="87">
        <v>0</v>
      </c>
      <c r="AX110" s="87">
        <v>0</v>
      </c>
      <c r="AY110" s="87">
        <v>0</v>
      </c>
      <c r="AZ110" s="283">
        <f t="shared" si="109"/>
        <v>2000000</v>
      </c>
      <c r="BA110" s="253"/>
      <c r="BB110" s="283">
        <v>0</v>
      </c>
      <c r="BC110" s="283">
        <v>0</v>
      </c>
      <c r="BD110" s="283">
        <f t="shared" si="110"/>
        <v>2000000</v>
      </c>
      <c r="BE110" s="253"/>
      <c r="BF110" s="284">
        <f t="shared" si="111"/>
        <v>332.30900000000003</v>
      </c>
      <c r="BG110" s="283">
        <f t="shared" si="112"/>
        <v>0</v>
      </c>
      <c r="BH110" s="283">
        <f t="shared" si="113"/>
        <v>2000000</v>
      </c>
      <c r="BI110" s="283">
        <f t="shared" si="90"/>
        <v>0</v>
      </c>
      <c r="BJ110" s="283">
        <f t="shared" si="114"/>
        <v>0</v>
      </c>
      <c r="BL110" s="88" t="str">
        <f t="shared" si="87"/>
        <v>A-08-01-02-006Impuestos y Multas</v>
      </c>
      <c r="BM110" s="88">
        <f t="shared" si="88"/>
        <v>2000000</v>
      </c>
      <c r="BN110" s="88" t="b">
        <f t="shared" si="89"/>
        <v>1</v>
      </c>
    </row>
    <row r="111" spans="1:66" s="121" customFormat="1" ht="23.25" customHeight="1" x14ac:dyDescent="0.25">
      <c r="A111" s="122">
        <f t="shared" si="106"/>
        <v>300</v>
      </c>
      <c r="B111" s="108">
        <v>30</v>
      </c>
      <c r="C111" s="108">
        <v>2</v>
      </c>
      <c r="D111" s="108">
        <f t="shared" si="107"/>
        <v>300</v>
      </c>
      <c r="E111" s="108">
        <v>11</v>
      </c>
      <c r="F111" s="123">
        <f t="shared" si="108"/>
        <v>332.31099999999998</v>
      </c>
      <c r="G111" s="249">
        <v>332.31099999999998</v>
      </c>
      <c r="H111" s="108" t="s">
        <v>49</v>
      </c>
      <c r="I111" s="108" t="s">
        <v>265</v>
      </c>
      <c r="J111" s="108" t="s">
        <v>266</v>
      </c>
      <c r="K111" s="108" t="s">
        <v>267</v>
      </c>
      <c r="L111" s="124" t="s">
        <v>268</v>
      </c>
      <c r="M111" s="108" t="s">
        <v>267</v>
      </c>
      <c r="N111" s="124" t="s">
        <v>268</v>
      </c>
      <c r="O111" s="108" t="s">
        <v>269</v>
      </c>
      <c r="P111" s="124" t="s">
        <v>270</v>
      </c>
      <c r="Q111" s="95" t="s">
        <v>269</v>
      </c>
      <c r="R111" s="108"/>
      <c r="S111" s="108"/>
      <c r="T111" s="108"/>
      <c r="U111" s="108"/>
      <c r="V111" s="125" t="s">
        <v>140</v>
      </c>
      <c r="W111" s="125" t="s">
        <v>158</v>
      </c>
      <c r="X111" s="126" t="s">
        <v>178</v>
      </c>
      <c r="Y111" s="108" t="s">
        <v>271</v>
      </c>
      <c r="Z111" s="127">
        <v>20000000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7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87">
        <v>0</v>
      </c>
      <c r="AV111" s="87">
        <v>0</v>
      </c>
      <c r="AW111" s="87">
        <v>0</v>
      </c>
      <c r="AX111" s="87">
        <v>0</v>
      </c>
      <c r="AY111" s="87">
        <v>0</v>
      </c>
      <c r="AZ111" s="283">
        <f t="shared" si="109"/>
        <v>20000000</v>
      </c>
      <c r="BA111" s="253"/>
      <c r="BB111" s="283">
        <v>0</v>
      </c>
      <c r="BC111" s="283">
        <v>0</v>
      </c>
      <c r="BD111" s="283">
        <f t="shared" si="110"/>
        <v>20000000</v>
      </c>
      <c r="BE111" s="253"/>
      <c r="BF111" s="284">
        <f t="shared" si="111"/>
        <v>332.31099999999998</v>
      </c>
      <c r="BG111" s="283">
        <f t="shared" si="112"/>
        <v>0</v>
      </c>
      <c r="BH111" s="283">
        <f t="shared" si="113"/>
        <v>20000000</v>
      </c>
      <c r="BI111" s="283">
        <f t="shared" si="90"/>
        <v>0</v>
      </c>
      <c r="BJ111" s="283">
        <f t="shared" si="114"/>
        <v>0</v>
      </c>
      <c r="BL111" s="88" t="str">
        <f t="shared" si="87"/>
        <v>A-08-01-02-001Impuesto Predial</v>
      </c>
      <c r="BM111" s="88">
        <f t="shared" si="88"/>
        <v>20000000</v>
      </c>
      <c r="BN111" s="88" t="b">
        <f t="shared" si="89"/>
        <v>1</v>
      </c>
    </row>
    <row r="112" spans="1:66" s="121" customFormat="1" ht="23.25" customHeight="1" x14ac:dyDescent="0.25">
      <c r="A112" s="122">
        <f t="shared" si="106"/>
        <v>300</v>
      </c>
      <c r="B112" s="108">
        <v>30</v>
      </c>
      <c r="C112" s="108">
        <v>2</v>
      </c>
      <c r="D112" s="108">
        <f t="shared" si="107"/>
        <v>200</v>
      </c>
      <c r="E112" s="108">
        <v>39</v>
      </c>
      <c r="F112" s="123">
        <f t="shared" si="108"/>
        <v>332.23899999999998</v>
      </c>
      <c r="G112" s="249">
        <v>332.23899999999998</v>
      </c>
      <c r="H112" s="108" t="s">
        <v>49</v>
      </c>
      <c r="I112" s="108" t="s">
        <v>60</v>
      </c>
      <c r="J112" s="108" t="s">
        <v>61</v>
      </c>
      <c r="K112" s="108" t="s">
        <v>62</v>
      </c>
      <c r="L112" s="124" t="s">
        <v>63</v>
      </c>
      <c r="M112" s="108" t="s">
        <v>64</v>
      </c>
      <c r="N112" s="124" t="s">
        <v>65</v>
      </c>
      <c r="O112" s="108" t="s">
        <v>66</v>
      </c>
      <c r="P112" s="124" t="s">
        <v>67</v>
      </c>
      <c r="Q112" s="95" t="s">
        <v>238</v>
      </c>
      <c r="R112" s="108"/>
      <c r="S112" s="108"/>
      <c r="T112" s="108"/>
      <c r="U112" s="108"/>
      <c r="V112" s="125" t="s">
        <v>140</v>
      </c>
      <c r="W112" s="125" t="s">
        <v>158</v>
      </c>
      <c r="X112" s="126" t="s">
        <v>178</v>
      </c>
      <c r="Y112" s="108" t="s">
        <v>239</v>
      </c>
      <c r="Z112" s="127">
        <v>94338552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0</v>
      </c>
      <c r="AG112" s="87">
        <v>0</v>
      </c>
      <c r="AH112" s="87">
        <v>0</v>
      </c>
      <c r="AI112" s="87">
        <v>0</v>
      </c>
      <c r="AJ112" s="87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87">
        <v>0</v>
      </c>
      <c r="AV112" s="87">
        <v>0</v>
      </c>
      <c r="AW112" s="87">
        <v>0</v>
      </c>
      <c r="AX112" s="87">
        <v>0</v>
      </c>
      <c r="AY112" s="87">
        <v>0</v>
      </c>
      <c r="AZ112" s="283">
        <f t="shared" si="109"/>
        <v>94338552</v>
      </c>
      <c r="BA112" s="253"/>
      <c r="BB112" s="283">
        <v>0</v>
      </c>
      <c r="BC112" s="283">
        <v>0</v>
      </c>
      <c r="BD112" s="283">
        <f t="shared" si="110"/>
        <v>94338552</v>
      </c>
      <c r="BE112" s="253"/>
      <c r="BF112" s="284">
        <f t="shared" si="111"/>
        <v>332.23899999999998</v>
      </c>
      <c r="BG112" s="283">
        <f t="shared" si="112"/>
        <v>0</v>
      </c>
      <c r="BH112" s="283">
        <f t="shared" si="113"/>
        <v>94338552</v>
      </c>
      <c r="BI112" s="283">
        <f t="shared" si="90"/>
        <v>0</v>
      </c>
      <c r="BJ112" s="283">
        <f t="shared" si="114"/>
        <v>0</v>
      </c>
      <c r="BL112" s="88" t="str">
        <f t="shared" si="87"/>
        <v>A-02-02-02-008-007Mantenimiento Parque Automotor - Mantenimiento</v>
      </c>
      <c r="BM112" s="88">
        <f t="shared" si="88"/>
        <v>94338552</v>
      </c>
      <c r="BN112" s="88" t="b">
        <f t="shared" si="89"/>
        <v>1</v>
      </c>
    </row>
    <row r="113" spans="1:66" s="121" customFormat="1" ht="23.25" customHeight="1" x14ac:dyDescent="0.25">
      <c r="A113" s="122">
        <f t="shared" si="106"/>
        <v>300</v>
      </c>
      <c r="B113" s="108">
        <v>30</v>
      </c>
      <c r="C113" s="108">
        <v>2</v>
      </c>
      <c r="D113" s="108">
        <f t="shared" si="107"/>
        <v>200</v>
      </c>
      <c r="E113" s="108">
        <v>41</v>
      </c>
      <c r="F113" s="123">
        <f t="shared" si="108"/>
        <v>332.24099999999999</v>
      </c>
      <c r="G113" s="249">
        <v>332.24099999999999</v>
      </c>
      <c r="H113" s="108" t="s">
        <v>49</v>
      </c>
      <c r="I113" s="108" t="s">
        <v>60</v>
      </c>
      <c r="J113" s="108" t="s">
        <v>61</v>
      </c>
      <c r="K113" s="108" t="s">
        <v>62</v>
      </c>
      <c r="L113" s="124" t="s">
        <v>63</v>
      </c>
      <c r="M113" s="108" t="s">
        <v>149</v>
      </c>
      <c r="N113" s="124" t="s">
        <v>150</v>
      </c>
      <c r="O113" s="108" t="s">
        <v>187</v>
      </c>
      <c r="P113" s="124" t="s">
        <v>188</v>
      </c>
      <c r="Q113" s="95" t="s">
        <v>189</v>
      </c>
      <c r="R113" s="108"/>
      <c r="S113" s="108"/>
      <c r="T113" s="108"/>
      <c r="U113" s="108"/>
      <c r="V113" s="125" t="s">
        <v>140</v>
      </c>
      <c r="W113" s="125" t="s">
        <v>158</v>
      </c>
      <c r="X113" s="126" t="s">
        <v>178</v>
      </c>
      <c r="Y113" s="108" t="s">
        <v>232</v>
      </c>
      <c r="Z113" s="127">
        <v>7872480</v>
      </c>
      <c r="AA113" s="87">
        <v>0</v>
      </c>
      <c r="AB113" s="87">
        <v>0</v>
      </c>
      <c r="AC113" s="87">
        <v>0</v>
      </c>
      <c r="AD113" s="87">
        <v>0</v>
      </c>
      <c r="AE113" s="87">
        <v>0</v>
      </c>
      <c r="AF113" s="87">
        <v>0</v>
      </c>
      <c r="AG113" s="87">
        <v>0</v>
      </c>
      <c r="AH113" s="87">
        <v>0</v>
      </c>
      <c r="AI113" s="87">
        <v>0</v>
      </c>
      <c r="AJ113" s="87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87">
        <v>0</v>
      </c>
      <c r="AV113" s="87">
        <v>0</v>
      </c>
      <c r="AW113" s="87">
        <v>0</v>
      </c>
      <c r="AX113" s="87">
        <v>0</v>
      </c>
      <c r="AY113" s="87">
        <v>0</v>
      </c>
      <c r="AZ113" s="283">
        <f t="shared" si="109"/>
        <v>7872480</v>
      </c>
      <c r="BA113" s="253"/>
      <c r="BB113" s="283">
        <v>0</v>
      </c>
      <c r="BC113" s="283">
        <v>0</v>
      </c>
      <c r="BD113" s="283">
        <f t="shared" si="110"/>
        <v>7872480</v>
      </c>
      <c r="BE113" s="253"/>
      <c r="BF113" s="284">
        <f t="shared" si="111"/>
        <v>332.24099999999999</v>
      </c>
      <c r="BG113" s="283">
        <f t="shared" si="112"/>
        <v>0</v>
      </c>
      <c r="BH113" s="283">
        <f t="shared" si="113"/>
        <v>7872480</v>
      </c>
      <c r="BI113" s="283">
        <f t="shared" si="90"/>
        <v>0</v>
      </c>
      <c r="BJ113" s="283">
        <f t="shared" si="114"/>
        <v>0</v>
      </c>
      <c r="BL113" s="88" t="str">
        <f t="shared" si="87"/>
        <v>A-02-02-01-003-003Mantenimiento Parque Automotor - Lubricantes</v>
      </c>
      <c r="BM113" s="88">
        <f t="shared" si="88"/>
        <v>7872480</v>
      </c>
      <c r="BN113" s="88" t="b">
        <f t="shared" si="89"/>
        <v>1</v>
      </c>
    </row>
    <row r="114" spans="1:66" s="121" customFormat="1" ht="23.25" customHeight="1" x14ac:dyDescent="0.25">
      <c r="A114" s="122">
        <f t="shared" si="106"/>
        <v>300</v>
      </c>
      <c r="B114" s="108">
        <v>30</v>
      </c>
      <c r="C114" s="108">
        <v>2</v>
      </c>
      <c r="D114" s="108">
        <f t="shared" si="107"/>
        <v>200</v>
      </c>
      <c r="E114" s="108">
        <v>42</v>
      </c>
      <c r="F114" s="123">
        <f t="shared" si="108"/>
        <v>332.24200000000002</v>
      </c>
      <c r="G114" s="249">
        <v>332.24200000000002</v>
      </c>
      <c r="H114" s="108" t="s">
        <v>49</v>
      </c>
      <c r="I114" s="108" t="s">
        <v>60</v>
      </c>
      <c r="J114" s="108" t="s">
        <v>61</v>
      </c>
      <c r="K114" s="108" t="s">
        <v>62</v>
      </c>
      <c r="L114" s="124" t="s">
        <v>63</v>
      </c>
      <c r="M114" s="108" t="s">
        <v>149</v>
      </c>
      <c r="N114" s="124" t="s">
        <v>150</v>
      </c>
      <c r="O114" s="108" t="s">
        <v>187</v>
      </c>
      <c r="P114" s="124" t="s">
        <v>188</v>
      </c>
      <c r="Q114" s="95" t="s">
        <v>192</v>
      </c>
      <c r="R114" s="108"/>
      <c r="S114" s="108"/>
      <c r="T114" s="108"/>
      <c r="U114" s="108"/>
      <c r="V114" s="125" t="s">
        <v>140</v>
      </c>
      <c r="W114" s="125" t="s">
        <v>158</v>
      </c>
      <c r="X114" s="126" t="s">
        <v>178</v>
      </c>
      <c r="Y114" s="108" t="s">
        <v>233</v>
      </c>
      <c r="Z114" s="127">
        <v>9971808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87">
        <v>0</v>
      </c>
      <c r="AI114" s="87">
        <v>0</v>
      </c>
      <c r="AJ114" s="87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87">
        <v>0</v>
      </c>
      <c r="AV114" s="87">
        <v>0</v>
      </c>
      <c r="AW114" s="87">
        <v>0</v>
      </c>
      <c r="AX114" s="87">
        <v>0</v>
      </c>
      <c r="AY114" s="87">
        <v>0</v>
      </c>
      <c r="AZ114" s="283">
        <f t="shared" si="109"/>
        <v>9971808</v>
      </c>
      <c r="BA114" s="253"/>
      <c r="BB114" s="283">
        <v>0</v>
      </c>
      <c r="BC114" s="283">
        <v>0</v>
      </c>
      <c r="BD114" s="283">
        <f t="shared" si="110"/>
        <v>9971808</v>
      </c>
      <c r="BE114" s="253"/>
      <c r="BF114" s="284">
        <f t="shared" si="111"/>
        <v>332.24200000000002</v>
      </c>
      <c r="BG114" s="283">
        <f t="shared" si="112"/>
        <v>0</v>
      </c>
      <c r="BH114" s="283">
        <f t="shared" si="113"/>
        <v>9971808</v>
      </c>
      <c r="BI114" s="283">
        <f t="shared" si="90"/>
        <v>0</v>
      </c>
      <c r="BJ114" s="283">
        <f t="shared" si="114"/>
        <v>0</v>
      </c>
      <c r="BL114" s="88" t="str">
        <f t="shared" si="87"/>
        <v>A-02-02-01-003-006Mantenimiento Parque Automotor - Llantas</v>
      </c>
      <c r="BM114" s="88">
        <f t="shared" si="88"/>
        <v>9971808</v>
      </c>
      <c r="BN114" s="88" t="b">
        <f t="shared" si="89"/>
        <v>1</v>
      </c>
    </row>
    <row r="115" spans="1:66" s="121" customFormat="1" ht="23.25" customHeight="1" x14ac:dyDescent="0.25">
      <c r="A115" s="122">
        <f t="shared" si="106"/>
        <v>300</v>
      </c>
      <c r="B115" s="108">
        <v>30</v>
      </c>
      <c r="C115" s="108">
        <v>2</v>
      </c>
      <c r="D115" s="108">
        <f t="shared" si="107"/>
        <v>200</v>
      </c>
      <c r="E115" s="108">
        <v>43</v>
      </c>
      <c r="F115" s="123">
        <f t="shared" si="108"/>
        <v>332.24299999999999</v>
      </c>
      <c r="G115" s="249">
        <v>332.24299999999999</v>
      </c>
      <c r="H115" s="108" t="s">
        <v>49</v>
      </c>
      <c r="I115" s="108" t="s">
        <v>60</v>
      </c>
      <c r="J115" s="108" t="s">
        <v>61</v>
      </c>
      <c r="K115" s="108" t="s">
        <v>62</v>
      </c>
      <c r="L115" s="124" t="s">
        <v>63</v>
      </c>
      <c r="M115" s="108" t="s">
        <v>149</v>
      </c>
      <c r="N115" s="124" t="s">
        <v>150</v>
      </c>
      <c r="O115" s="108" t="s">
        <v>151</v>
      </c>
      <c r="P115" s="124" t="s">
        <v>152</v>
      </c>
      <c r="Q115" s="95" t="s">
        <v>237</v>
      </c>
      <c r="R115" s="108"/>
      <c r="S115" s="108"/>
      <c r="T115" s="108"/>
      <c r="U115" s="108"/>
      <c r="V115" s="125" t="s">
        <v>140</v>
      </c>
      <c r="W115" s="125" t="s">
        <v>158</v>
      </c>
      <c r="X115" s="126" t="s">
        <v>178</v>
      </c>
      <c r="Y115" s="108" t="s">
        <v>235</v>
      </c>
      <c r="Z115" s="127">
        <v>31489920</v>
      </c>
      <c r="AA115" s="87">
        <v>0</v>
      </c>
      <c r="AB115" s="87">
        <v>0</v>
      </c>
      <c r="AC115" s="87">
        <v>0</v>
      </c>
      <c r="AD115" s="87">
        <v>0</v>
      </c>
      <c r="AE115" s="87">
        <v>0</v>
      </c>
      <c r="AF115" s="87">
        <v>0</v>
      </c>
      <c r="AG115" s="87">
        <v>0</v>
      </c>
      <c r="AH115" s="87">
        <v>0</v>
      </c>
      <c r="AI115" s="87">
        <v>0</v>
      </c>
      <c r="AJ115" s="87">
        <v>0</v>
      </c>
      <c r="AK115" s="87">
        <v>0</v>
      </c>
      <c r="AL115" s="87">
        <v>0</v>
      </c>
      <c r="AM115" s="87">
        <v>0</v>
      </c>
      <c r="AN115" s="87">
        <v>0</v>
      </c>
      <c r="AO115" s="87">
        <v>0</v>
      </c>
      <c r="AP115" s="87">
        <v>0</v>
      </c>
      <c r="AQ115" s="87">
        <v>0</v>
      </c>
      <c r="AR115" s="87">
        <v>0</v>
      </c>
      <c r="AS115" s="87">
        <v>0</v>
      </c>
      <c r="AT115" s="87">
        <v>0</v>
      </c>
      <c r="AU115" s="87">
        <v>0</v>
      </c>
      <c r="AV115" s="87">
        <v>0</v>
      </c>
      <c r="AW115" s="87">
        <v>0</v>
      </c>
      <c r="AX115" s="87">
        <v>0</v>
      </c>
      <c r="AY115" s="87">
        <v>0</v>
      </c>
      <c r="AZ115" s="283">
        <f t="shared" si="109"/>
        <v>31489920</v>
      </c>
      <c r="BA115" s="253"/>
      <c r="BB115" s="283">
        <v>0</v>
      </c>
      <c r="BC115" s="283">
        <v>0</v>
      </c>
      <c r="BD115" s="283">
        <f t="shared" si="110"/>
        <v>31489920</v>
      </c>
      <c r="BE115" s="253"/>
      <c r="BF115" s="284">
        <f t="shared" si="111"/>
        <v>332.24299999999999</v>
      </c>
      <c r="BG115" s="283">
        <f t="shared" si="112"/>
        <v>0</v>
      </c>
      <c r="BH115" s="283">
        <f t="shared" si="113"/>
        <v>31489920</v>
      </c>
      <c r="BI115" s="283">
        <f t="shared" si="90"/>
        <v>0</v>
      </c>
      <c r="BJ115" s="283">
        <f t="shared" si="114"/>
        <v>0</v>
      </c>
      <c r="BL115" s="88" t="str">
        <f t="shared" si="87"/>
        <v>A-02-02-01-004-003Mantenimiento Parque Automotor - Repuestos</v>
      </c>
      <c r="BM115" s="88">
        <f t="shared" si="88"/>
        <v>31489920</v>
      </c>
      <c r="BN115" s="88" t="b">
        <f t="shared" si="89"/>
        <v>1</v>
      </c>
    </row>
    <row r="116" spans="1:66" s="121" customFormat="1" ht="23.25" customHeight="1" x14ac:dyDescent="0.25">
      <c r="A116" s="122">
        <f t="shared" si="106"/>
        <v>300</v>
      </c>
      <c r="B116" s="108">
        <v>30</v>
      </c>
      <c r="C116" s="108">
        <v>2</v>
      </c>
      <c r="D116" s="108">
        <f t="shared" si="107"/>
        <v>200</v>
      </c>
      <c r="E116" s="108">
        <v>44</v>
      </c>
      <c r="F116" s="123">
        <f t="shared" si="108"/>
        <v>332.24400000000003</v>
      </c>
      <c r="G116" s="249">
        <v>332.24400000000003</v>
      </c>
      <c r="H116" s="108" t="s">
        <v>49</v>
      </c>
      <c r="I116" s="108" t="s">
        <v>60</v>
      </c>
      <c r="J116" s="108" t="s">
        <v>61</v>
      </c>
      <c r="K116" s="108" t="s">
        <v>62</v>
      </c>
      <c r="L116" s="124" t="s">
        <v>63</v>
      </c>
      <c r="M116" s="108" t="s">
        <v>149</v>
      </c>
      <c r="N116" s="124" t="s">
        <v>150</v>
      </c>
      <c r="O116" s="108" t="s">
        <v>151</v>
      </c>
      <c r="P116" s="124" t="s">
        <v>152</v>
      </c>
      <c r="Q116" s="108" t="s">
        <v>234</v>
      </c>
      <c r="R116" s="108"/>
      <c r="S116" s="108"/>
      <c r="T116" s="108"/>
      <c r="U116" s="108"/>
      <c r="V116" s="125" t="s">
        <v>140</v>
      </c>
      <c r="W116" s="125" t="s">
        <v>158</v>
      </c>
      <c r="X116" s="126" t="s">
        <v>178</v>
      </c>
      <c r="Y116" s="108" t="s">
        <v>235</v>
      </c>
      <c r="Z116" s="127">
        <v>7216440</v>
      </c>
      <c r="AA116" s="87">
        <v>0</v>
      </c>
      <c r="AB116" s="87">
        <v>0</v>
      </c>
      <c r="AC116" s="87">
        <v>0</v>
      </c>
      <c r="AD116" s="87">
        <v>0</v>
      </c>
      <c r="AE116" s="87">
        <v>0</v>
      </c>
      <c r="AF116" s="87">
        <v>0</v>
      </c>
      <c r="AG116" s="87">
        <v>0</v>
      </c>
      <c r="AH116" s="87">
        <v>0</v>
      </c>
      <c r="AI116" s="87">
        <v>0</v>
      </c>
      <c r="AJ116" s="87"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0</v>
      </c>
      <c r="AR116" s="87">
        <v>0</v>
      </c>
      <c r="AS116" s="87">
        <v>0</v>
      </c>
      <c r="AT116" s="87">
        <v>0</v>
      </c>
      <c r="AU116" s="87">
        <v>0</v>
      </c>
      <c r="AV116" s="87">
        <v>0</v>
      </c>
      <c r="AW116" s="87">
        <v>0</v>
      </c>
      <c r="AX116" s="87">
        <v>0</v>
      </c>
      <c r="AY116" s="87">
        <v>0</v>
      </c>
      <c r="AZ116" s="283">
        <f t="shared" si="109"/>
        <v>7216440</v>
      </c>
      <c r="BA116" s="253"/>
      <c r="BB116" s="283">
        <v>0</v>
      </c>
      <c r="BC116" s="283">
        <v>0</v>
      </c>
      <c r="BD116" s="283">
        <f t="shared" si="110"/>
        <v>7216440</v>
      </c>
      <c r="BE116" s="253"/>
      <c r="BF116" s="284">
        <f t="shared" si="111"/>
        <v>332.24400000000003</v>
      </c>
      <c r="BG116" s="283">
        <f t="shared" si="112"/>
        <v>0</v>
      </c>
      <c r="BH116" s="283">
        <f t="shared" si="113"/>
        <v>7216440</v>
      </c>
      <c r="BI116" s="283">
        <f t="shared" si="90"/>
        <v>0</v>
      </c>
      <c r="BJ116" s="283">
        <f t="shared" si="114"/>
        <v>0</v>
      </c>
      <c r="BL116" s="88" t="str">
        <f t="shared" si="87"/>
        <v>A-02-02-01-004-001Mantenimiento Parque Automotor - Repuestos</v>
      </c>
      <c r="BM116" s="88">
        <f t="shared" si="88"/>
        <v>7216440</v>
      </c>
      <c r="BN116" s="88" t="b">
        <f t="shared" si="89"/>
        <v>1</v>
      </c>
    </row>
    <row r="117" spans="1:66" s="121" customFormat="1" ht="23.25" customHeight="1" x14ac:dyDescent="0.25">
      <c r="A117" s="122">
        <f t="shared" si="106"/>
        <v>300</v>
      </c>
      <c r="B117" s="108">
        <v>30</v>
      </c>
      <c r="C117" s="108">
        <v>2</v>
      </c>
      <c r="D117" s="108">
        <f t="shared" si="107"/>
        <v>200</v>
      </c>
      <c r="E117" s="108">
        <v>45</v>
      </c>
      <c r="F117" s="123">
        <f t="shared" si="108"/>
        <v>332.245</v>
      </c>
      <c r="G117" s="249">
        <v>332.245</v>
      </c>
      <c r="H117" s="108" t="s">
        <v>49</v>
      </c>
      <c r="I117" s="108" t="s">
        <v>60</v>
      </c>
      <c r="J117" s="108" t="s">
        <v>61</v>
      </c>
      <c r="K117" s="108" t="s">
        <v>62</v>
      </c>
      <c r="L117" s="124" t="s">
        <v>63</v>
      </c>
      <c r="M117" s="108" t="s">
        <v>149</v>
      </c>
      <c r="N117" s="124" t="s">
        <v>150</v>
      </c>
      <c r="O117" s="108" t="s">
        <v>151</v>
      </c>
      <c r="P117" s="124" t="s">
        <v>152</v>
      </c>
      <c r="Q117" s="108" t="s">
        <v>236</v>
      </c>
      <c r="R117" s="108"/>
      <c r="S117" s="108"/>
      <c r="T117" s="108"/>
      <c r="U117" s="108"/>
      <c r="V117" s="125" t="s">
        <v>140</v>
      </c>
      <c r="W117" s="125" t="s">
        <v>158</v>
      </c>
      <c r="X117" s="126" t="s">
        <v>178</v>
      </c>
      <c r="Y117" s="108" t="s">
        <v>235</v>
      </c>
      <c r="Z117" s="127">
        <v>14695296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87">
        <v>0</v>
      </c>
      <c r="AV117" s="87">
        <v>0</v>
      </c>
      <c r="AW117" s="87">
        <v>0</v>
      </c>
      <c r="AX117" s="87">
        <v>0</v>
      </c>
      <c r="AY117" s="87">
        <v>0</v>
      </c>
      <c r="AZ117" s="283">
        <f t="shared" si="109"/>
        <v>14695296</v>
      </c>
      <c r="BA117" s="253"/>
      <c r="BB117" s="283">
        <v>0</v>
      </c>
      <c r="BC117" s="283">
        <v>0</v>
      </c>
      <c r="BD117" s="283">
        <f t="shared" si="110"/>
        <v>14695296</v>
      </c>
      <c r="BE117" s="253"/>
      <c r="BF117" s="284">
        <f t="shared" si="111"/>
        <v>332.245</v>
      </c>
      <c r="BG117" s="283">
        <f t="shared" si="112"/>
        <v>0</v>
      </c>
      <c r="BH117" s="283">
        <f t="shared" si="113"/>
        <v>14695296</v>
      </c>
      <c r="BI117" s="283">
        <f t="shared" si="90"/>
        <v>0</v>
      </c>
      <c r="BJ117" s="283">
        <f t="shared" si="114"/>
        <v>0</v>
      </c>
      <c r="BL117" s="88" t="str">
        <f t="shared" si="87"/>
        <v>A-02-02-01-004-002Mantenimiento Parque Automotor - Repuestos</v>
      </c>
      <c r="BM117" s="88">
        <f t="shared" si="88"/>
        <v>14695296</v>
      </c>
      <c r="BN117" s="88" t="b">
        <f t="shared" si="89"/>
        <v>1</v>
      </c>
    </row>
    <row r="118" spans="1:66" s="121" customFormat="1" ht="23.25" customHeight="1" x14ac:dyDescent="0.25">
      <c r="A118" s="122">
        <f t="shared" si="106"/>
        <v>300</v>
      </c>
      <c r="B118" s="108">
        <v>30</v>
      </c>
      <c r="C118" s="108">
        <v>2</v>
      </c>
      <c r="D118" s="108">
        <f t="shared" si="107"/>
        <v>200</v>
      </c>
      <c r="E118" s="108">
        <v>46</v>
      </c>
      <c r="F118" s="123">
        <f t="shared" si="108"/>
        <v>332.24599999999998</v>
      </c>
      <c r="G118" s="249">
        <v>332.24599999999998</v>
      </c>
      <c r="H118" s="108" t="s">
        <v>49</v>
      </c>
      <c r="I118" s="108" t="s">
        <v>60</v>
      </c>
      <c r="J118" s="108" t="s">
        <v>61</v>
      </c>
      <c r="K118" s="95" t="s">
        <v>62</v>
      </c>
      <c r="L118" s="124" t="s">
        <v>63</v>
      </c>
      <c r="M118" s="108" t="s">
        <v>64</v>
      </c>
      <c r="N118" s="124" t="s">
        <v>65</v>
      </c>
      <c r="O118" s="108" t="s">
        <v>217</v>
      </c>
      <c r="P118" s="124" t="s">
        <v>218</v>
      </c>
      <c r="Q118" s="108" t="s">
        <v>221</v>
      </c>
      <c r="R118" s="108"/>
      <c r="S118" s="108"/>
      <c r="T118" s="108"/>
      <c r="U118" s="108"/>
      <c r="V118" s="125" t="s">
        <v>140</v>
      </c>
      <c r="W118" s="125" t="s">
        <v>158</v>
      </c>
      <c r="X118" s="126" t="s">
        <v>178</v>
      </c>
      <c r="Y118" s="108" t="s">
        <v>248</v>
      </c>
      <c r="Z118" s="127">
        <v>140000000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87">
        <v>0</v>
      </c>
      <c r="AI118" s="87">
        <v>0</v>
      </c>
      <c r="AJ118" s="87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87">
        <v>0</v>
      </c>
      <c r="AV118" s="87">
        <v>0</v>
      </c>
      <c r="AW118" s="87">
        <v>0</v>
      </c>
      <c r="AX118" s="87">
        <v>0</v>
      </c>
      <c r="AY118" s="87">
        <v>0</v>
      </c>
      <c r="AZ118" s="283">
        <f t="shared" si="109"/>
        <v>140000000</v>
      </c>
      <c r="BA118" s="253"/>
      <c r="BB118" s="283">
        <v>0</v>
      </c>
      <c r="BC118" s="283">
        <v>0</v>
      </c>
      <c r="BD118" s="283">
        <f t="shared" si="110"/>
        <v>140000000</v>
      </c>
      <c r="BE118" s="253"/>
      <c r="BF118" s="284">
        <f t="shared" si="111"/>
        <v>332.24599999999998</v>
      </c>
      <c r="BG118" s="283">
        <f t="shared" si="112"/>
        <v>0</v>
      </c>
      <c r="BH118" s="283">
        <f t="shared" si="113"/>
        <v>140000000</v>
      </c>
      <c r="BI118" s="283">
        <f t="shared" si="90"/>
        <v>0</v>
      </c>
      <c r="BJ118" s="283">
        <f t="shared" si="114"/>
        <v>0</v>
      </c>
      <c r="BL118" s="88" t="str">
        <f t="shared" si="87"/>
        <v>A-02-02-02-009-004Servicios Públicos - Acueducto</v>
      </c>
      <c r="BM118" s="88">
        <f t="shared" si="88"/>
        <v>140000000</v>
      </c>
      <c r="BN118" s="88" t="b">
        <f t="shared" si="89"/>
        <v>1</v>
      </c>
    </row>
    <row r="119" spans="1:66" s="121" customFormat="1" ht="23.25" customHeight="1" x14ac:dyDescent="0.25">
      <c r="A119" s="122">
        <f t="shared" si="106"/>
        <v>300</v>
      </c>
      <c r="B119" s="108">
        <v>30</v>
      </c>
      <c r="C119" s="108">
        <v>2</v>
      </c>
      <c r="D119" s="108">
        <f t="shared" si="107"/>
        <v>200</v>
      </c>
      <c r="E119" s="108">
        <v>47</v>
      </c>
      <c r="F119" s="123">
        <f t="shared" si="108"/>
        <v>332.24700000000001</v>
      </c>
      <c r="G119" s="249">
        <v>332.24700000000001</v>
      </c>
      <c r="H119" s="108" t="s">
        <v>49</v>
      </c>
      <c r="I119" s="108" t="s">
        <v>60</v>
      </c>
      <c r="J119" s="108" t="s">
        <v>61</v>
      </c>
      <c r="K119" s="95" t="s">
        <v>62</v>
      </c>
      <c r="L119" s="124" t="s">
        <v>63</v>
      </c>
      <c r="M119" s="108" t="s">
        <v>64</v>
      </c>
      <c r="N119" s="124" t="s">
        <v>65</v>
      </c>
      <c r="O119" s="108" t="s">
        <v>196</v>
      </c>
      <c r="P119" s="124" t="s">
        <v>197</v>
      </c>
      <c r="Q119" s="95" t="s">
        <v>210</v>
      </c>
      <c r="R119" s="108"/>
      <c r="S119" s="108"/>
      <c r="T119" s="108"/>
      <c r="U119" s="108"/>
      <c r="V119" s="125" t="s">
        <v>140</v>
      </c>
      <c r="W119" s="125" t="s">
        <v>158</v>
      </c>
      <c r="X119" s="126" t="s">
        <v>178</v>
      </c>
      <c r="Y119" s="108" t="s">
        <v>247</v>
      </c>
      <c r="Z119" s="127">
        <v>300000000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87">
        <v>0</v>
      </c>
      <c r="AI119" s="87">
        <v>0</v>
      </c>
      <c r="AJ119" s="87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v>0</v>
      </c>
      <c r="AU119" s="87">
        <v>0</v>
      </c>
      <c r="AV119" s="87">
        <v>0</v>
      </c>
      <c r="AW119" s="87">
        <v>0</v>
      </c>
      <c r="AX119" s="87">
        <v>0</v>
      </c>
      <c r="AY119" s="87">
        <v>0</v>
      </c>
      <c r="AZ119" s="283">
        <f t="shared" si="109"/>
        <v>300000000</v>
      </c>
      <c r="BA119" s="253"/>
      <c r="BB119" s="283">
        <v>0</v>
      </c>
      <c r="BC119" s="283">
        <v>0</v>
      </c>
      <c r="BD119" s="283">
        <f t="shared" si="110"/>
        <v>300000000</v>
      </c>
      <c r="BE119" s="253"/>
      <c r="BF119" s="284">
        <f t="shared" si="111"/>
        <v>332.24700000000001</v>
      </c>
      <c r="BG119" s="283">
        <f t="shared" si="112"/>
        <v>0</v>
      </c>
      <c r="BH119" s="283">
        <f t="shared" si="113"/>
        <v>300000000</v>
      </c>
      <c r="BI119" s="283">
        <f t="shared" ref="BI119:BI152" si="115">BG119+BB119</f>
        <v>0</v>
      </c>
      <c r="BJ119" s="283">
        <f t="shared" si="114"/>
        <v>0</v>
      </c>
      <c r="BL119" s="88" t="str">
        <f t="shared" si="87"/>
        <v>A-02-02-02-006-009Servicios Públicos - Energia</v>
      </c>
      <c r="BM119" s="88">
        <f t="shared" si="88"/>
        <v>300000000</v>
      </c>
      <c r="BN119" s="88" t="b">
        <f t="shared" si="89"/>
        <v>1</v>
      </c>
    </row>
    <row r="120" spans="1:66" s="121" customFormat="1" ht="23.25" customHeight="1" x14ac:dyDescent="0.25">
      <c r="A120" s="122">
        <f t="shared" si="106"/>
        <v>300</v>
      </c>
      <c r="B120" s="108">
        <v>30</v>
      </c>
      <c r="C120" s="108">
        <v>2</v>
      </c>
      <c r="D120" s="108">
        <f t="shared" si="107"/>
        <v>300</v>
      </c>
      <c r="E120" s="108">
        <v>12</v>
      </c>
      <c r="F120" s="123">
        <f t="shared" si="108"/>
        <v>332.31200000000001</v>
      </c>
      <c r="G120" s="249">
        <v>332.31200000000001</v>
      </c>
      <c r="H120" s="108" t="s">
        <v>49</v>
      </c>
      <c r="I120" s="108" t="s">
        <v>50</v>
      </c>
      <c r="J120" s="108" t="s">
        <v>51</v>
      </c>
      <c r="K120" s="108" t="s">
        <v>52</v>
      </c>
      <c r="L120" s="124" t="s">
        <v>53</v>
      </c>
      <c r="M120" s="108" t="s">
        <v>52</v>
      </c>
      <c r="N120" s="124" t="s">
        <v>53</v>
      </c>
      <c r="O120" s="108" t="s">
        <v>52</v>
      </c>
      <c r="P120" s="124" t="s">
        <v>53</v>
      </c>
      <c r="Q120" s="95" t="s">
        <v>52</v>
      </c>
      <c r="R120" s="108"/>
      <c r="S120" s="108"/>
      <c r="T120" s="108"/>
      <c r="U120" s="108"/>
      <c r="V120" s="125" t="s">
        <v>140</v>
      </c>
      <c r="W120" s="125" t="s">
        <v>158</v>
      </c>
      <c r="X120" s="126" t="s">
        <v>178</v>
      </c>
      <c r="Y120" s="108" t="s">
        <v>249</v>
      </c>
      <c r="Z120" s="12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87">
        <v>0</v>
      </c>
      <c r="AI120" s="87">
        <v>0</v>
      </c>
      <c r="AJ120" s="87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v>0</v>
      </c>
      <c r="AU120" s="87">
        <v>0</v>
      </c>
      <c r="AV120" s="87">
        <v>0</v>
      </c>
      <c r="AW120" s="87">
        <v>0</v>
      </c>
      <c r="AX120" s="87">
        <v>0</v>
      </c>
      <c r="AY120" s="87">
        <v>0</v>
      </c>
      <c r="AZ120" s="283">
        <f t="shared" si="109"/>
        <v>0</v>
      </c>
      <c r="BA120" s="253"/>
      <c r="BB120" s="283">
        <v>0</v>
      </c>
      <c r="BC120" s="283">
        <v>0</v>
      </c>
      <c r="BD120" s="283">
        <f t="shared" si="110"/>
        <v>0</v>
      </c>
      <c r="BE120" s="253"/>
      <c r="BF120" s="284">
        <f t="shared" si="111"/>
        <v>332.31200000000001</v>
      </c>
      <c r="BG120" s="283">
        <f t="shared" si="112"/>
        <v>0</v>
      </c>
      <c r="BH120" s="283">
        <f t="shared" si="113"/>
        <v>0</v>
      </c>
      <c r="BI120" s="283">
        <f t="shared" si="115"/>
        <v>0</v>
      </c>
      <c r="BJ120" s="283">
        <f t="shared" si="114"/>
        <v>0</v>
      </c>
      <c r="BL120" s="88" t="str">
        <f t="shared" si="87"/>
        <v>A-03-03-01-001Servicios Públicos</v>
      </c>
      <c r="BM120" s="88">
        <f t="shared" si="88"/>
        <v>0</v>
      </c>
      <c r="BN120" s="88" t="b">
        <f t="shared" si="89"/>
        <v>1</v>
      </c>
    </row>
    <row r="121" spans="1:66" s="121" customFormat="1" ht="23.25" customHeight="1" x14ac:dyDescent="0.25">
      <c r="A121" s="122">
        <f t="shared" si="106"/>
        <v>300</v>
      </c>
      <c r="B121" s="108">
        <v>30</v>
      </c>
      <c r="C121" s="108">
        <v>2</v>
      </c>
      <c r="D121" s="108">
        <f t="shared" si="107"/>
        <v>200</v>
      </c>
      <c r="E121" s="108">
        <v>48</v>
      </c>
      <c r="F121" s="123">
        <f t="shared" si="108"/>
        <v>332.24799999999999</v>
      </c>
      <c r="G121" s="249">
        <v>332.24799999999999</v>
      </c>
      <c r="H121" s="108" t="s">
        <v>49</v>
      </c>
      <c r="I121" s="108" t="s">
        <v>60</v>
      </c>
      <c r="J121" s="108" t="s">
        <v>61</v>
      </c>
      <c r="K121" s="95" t="s">
        <v>62</v>
      </c>
      <c r="L121" s="124" t="s">
        <v>63</v>
      </c>
      <c r="M121" s="108" t="s">
        <v>64</v>
      </c>
      <c r="N121" s="124" t="s">
        <v>65</v>
      </c>
      <c r="O121" s="108" t="s">
        <v>217</v>
      </c>
      <c r="P121" s="124" t="s">
        <v>218</v>
      </c>
      <c r="Q121" s="95" t="s">
        <v>221</v>
      </c>
      <c r="R121" s="108"/>
      <c r="S121" s="108"/>
      <c r="T121" s="108"/>
      <c r="U121" s="108"/>
      <c r="V121" s="125" t="s">
        <v>140</v>
      </c>
      <c r="W121" s="125" t="s">
        <v>158</v>
      </c>
      <c r="X121" s="126" t="s">
        <v>178</v>
      </c>
      <c r="Y121" s="108" t="s">
        <v>258</v>
      </c>
      <c r="Z121" s="127">
        <v>0</v>
      </c>
      <c r="AA121" s="87">
        <v>0</v>
      </c>
      <c r="AB121" s="87">
        <v>0</v>
      </c>
      <c r="AC121" s="87">
        <v>0</v>
      </c>
      <c r="AD121" s="87">
        <v>0</v>
      </c>
      <c r="AE121" s="87">
        <v>0</v>
      </c>
      <c r="AF121" s="87">
        <v>0</v>
      </c>
      <c r="AG121" s="87">
        <v>0</v>
      </c>
      <c r="AH121" s="87">
        <v>0</v>
      </c>
      <c r="AI121" s="87">
        <v>0</v>
      </c>
      <c r="AJ121" s="87">
        <v>0</v>
      </c>
      <c r="AK121" s="87">
        <v>0</v>
      </c>
      <c r="AL121" s="87">
        <v>0</v>
      </c>
      <c r="AM121" s="87">
        <v>0</v>
      </c>
      <c r="AN121" s="87">
        <v>0</v>
      </c>
      <c r="AO121" s="87">
        <v>0</v>
      </c>
      <c r="AP121" s="87">
        <v>0</v>
      </c>
      <c r="AQ121" s="87">
        <v>0</v>
      </c>
      <c r="AR121" s="87">
        <v>0</v>
      </c>
      <c r="AS121" s="87">
        <v>0</v>
      </c>
      <c r="AT121" s="87">
        <v>0</v>
      </c>
      <c r="AU121" s="87">
        <v>0</v>
      </c>
      <c r="AV121" s="87">
        <v>0</v>
      </c>
      <c r="AW121" s="87">
        <v>0</v>
      </c>
      <c r="AX121" s="87">
        <v>0</v>
      </c>
      <c r="AY121" s="87">
        <v>0</v>
      </c>
      <c r="AZ121" s="283">
        <f t="shared" si="109"/>
        <v>0</v>
      </c>
      <c r="BA121" s="253"/>
      <c r="BB121" s="283">
        <v>0</v>
      </c>
      <c r="BC121" s="283">
        <v>0</v>
      </c>
      <c r="BD121" s="283">
        <f t="shared" si="110"/>
        <v>0</v>
      </c>
      <c r="BE121" s="253"/>
      <c r="BF121" s="284">
        <f t="shared" si="111"/>
        <v>332.24799999999999</v>
      </c>
      <c r="BG121" s="283">
        <f t="shared" si="112"/>
        <v>0</v>
      </c>
      <c r="BH121" s="283">
        <f t="shared" si="113"/>
        <v>0</v>
      </c>
      <c r="BI121" s="283">
        <f t="shared" si="115"/>
        <v>0</v>
      </c>
      <c r="BJ121" s="283">
        <f t="shared" si="114"/>
        <v>0</v>
      </c>
      <c r="BL121" s="88" t="str">
        <f t="shared" si="87"/>
        <v xml:space="preserve">A-02-02-02-009-004Recolección Residuos Peligros </v>
      </c>
      <c r="BM121" s="88">
        <f t="shared" si="88"/>
        <v>0</v>
      </c>
      <c r="BN121" s="88" t="b">
        <f t="shared" si="89"/>
        <v>1</v>
      </c>
    </row>
    <row r="122" spans="1:66" s="121" customFormat="1" ht="23.25" customHeight="1" x14ac:dyDescent="0.25">
      <c r="A122" s="122">
        <f t="shared" si="106"/>
        <v>300</v>
      </c>
      <c r="B122" s="108">
        <v>30</v>
      </c>
      <c r="C122" s="108">
        <v>2</v>
      </c>
      <c r="D122" s="108">
        <f t="shared" si="107"/>
        <v>200</v>
      </c>
      <c r="E122" s="108">
        <v>49</v>
      </c>
      <c r="F122" s="123">
        <f t="shared" si="108"/>
        <v>332.24900000000002</v>
      </c>
      <c r="G122" s="249">
        <v>332.24900000000002</v>
      </c>
      <c r="H122" s="108" t="s">
        <v>49</v>
      </c>
      <c r="I122" s="108" t="s">
        <v>60</v>
      </c>
      <c r="J122" s="108" t="s">
        <v>61</v>
      </c>
      <c r="K122" s="108" t="s">
        <v>62</v>
      </c>
      <c r="L122" s="124" t="s">
        <v>63</v>
      </c>
      <c r="M122" s="108" t="s">
        <v>64</v>
      </c>
      <c r="N122" s="124" t="s">
        <v>65</v>
      </c>
      <c r="O122" s="108" t="s">
        <v>217</v>
      </c>
      <c r="P122" s="124" t="s">
        <v>218</v>
      </c>
      <c r="Q122" s="95" t="s">
        <v>221</v>
      </c>
      <c r="R122" s="108"/>
      <c r="S122" s="108"/>
      <c r="T122" s="108"/>
      <c r="U122" s="108"/>
      <c r="V122" s="125" t="s">
        <v>140</v>
      </c>
      <c r="W122" s="125" t="s">
        <v>158</v>
      </c>
      <c r="X122" s="126" t="s">
        <v>178</v>
      </c>
      <c r="Y122" s="108" t="s">
        <v>257</v>
      </c>
      <c r="Z122" s="127">
        <v>0</v>
      </c>
      <c r="AA122" s="87">
        <v>0</v>
      </c>
      <c r="AB122" s="87">
        <v>0</v>
      </c>
      <c r="AC122" s="87">
        <v>0</v>
      </c>
      <c r="AD122" s="87">
        <v>0</v>
      </c>
      <c r="AE122" s="87">
        <v>0</v>
      </c>
      <c r="AF122" s="87">
        <v>0</v>
      </c>
      <c r="AG122" s="87">
        <v>0</v>
      </c>
      <c r="AH122" s="87">
        <v>0</v>
      </c>
      <c r="AI122" s="87">
        <v>0</v>
      </c>
      <c r="AJ122" s="87">
        <v>0</v>
      </c>
      <c r="AK122" s="87">
        <v>0</v>
      </c>
      <c r="AL122" s="87">
        <v>0</v>
      </c>
      <c r="AM122" s="87">
        <v>0</v>
      </c>
      <c r="AN122" s="87">
        <v>0</v>
      </c>
      <c r="AO122" s="87">
        <v>0</v>
      </c>
      <c r="AP122" s="87">
        <v>0</v>
      </c>
      <c r="AQ122" s="87">
        <v>0</v>
      </c>
      <c r="AR122" s="87">
        <v>0</v>
      </c>
      <c r="AS122" s="87">
        <v>0</v>
      </c>
      <c r="AT122" s="87">
        <v>0</v>
      </c>
      <c r="AU122" s="87">
        <v>0</v>
      </c>
      <c r="AV122" s="87">
        <v>0</v>
      </c>
      <c r="AW122" s="87">
        <v>0</v>
      </c>
      <c r="AX122" s="87">
        <v>0</v>
      </c>
      <c r="AY122" s="87">
        <v>0</v>
      </c>
      <c r="AZ122" s="283">
        <f t="shared" si="109"/>
        <v>0</v>
      </c>
      <c r="BA122" s="253"/>
      <c r="BB122" s="283">
        <v>0</v>
      </c>
      <c r="BC122" s="283">
        <v>0</v>
      </c>
      <c r="BD122" s="283">
        <f t="shared" si="110"/>
        <v>0</v>
      </c>
      <c r="BE122" s="253"/>
      <c r="BF122" s="284">
        <f t="shared" si="111"/>
        <v>332.24900000000002</v>
      </c>
      <c r="BG122" s="283">
        <f t="shared" si="112"/>
        <v>0</v>
      </c>
      <c r="BH122" s="283">
        <f t="shared" si="113"/>
        <v>0</v>
      </c>
      <c r="BI122" s="283">
        <f t="shared" si="115"/>
        <v>0</v>
      </c>
      <c r="BJ122" s="283">
        <f t="shared" si="114"/>
        <v>0</v>
      </c>
      <c r="BL122" s="88" t="str">
        <f t="shared" si="87"/>
        <v>A-02-02-02-009-004Elementos para el Plan de Gestión Ambiental</v>
      </c>
      <c r="BM122" s="88">
        <f t="shared" si="88"/>
        <v>0</v>
      </c>
      <c r="BN122" s="88" t="b">
        <f t="shared" si="89"/>
        <v>1</v>
      </c>
    </row>
    <row r="123" spans="1:66" s="121" customFormat="1" ht="23.25" customHeight="1" x14ac:dyDescent="0.25">
      <c r="A123" s="122">
        <f t="shared" si="106"/>
        <v>300</v>
      </c>
      <c r="B123" s="108">
        <v>30</v>
      </c>
      <c r="C123" s="108">
        <v>2</v>
      </c>
      <c r="D123" s="108">
        <f t="shared" si="107"/>
        <v>200</v>
      </c>
      <c r="E123" s="108">
        <v>51</v>
      </c>
      <c r="F123" s="123">
        <f t="shared" si="108"/>
        <v>332.25099999999998</v>
      </c>
      <c r="G123" s="249">
        <v>332.25099999999998</v>
      </c>
      <c r="H123" s="108" t="s">
        <v>49</v>
      </c>
      <c r="I123" s="108" t="s">
        <v>60</v>
      </c>
      <c r="J123" s="108" t="s">
        <v>61</v>
      </c>
      <c r="K123" s="108" t="s">
        <v>62</v>
      </c>
      <c r="L123" s="124" t="s">
        <v>63</v>
      </c>
      <c r="M123" s="108" t="s">
        <v>64</v>
      </c>
      <c r="N123" s="124" t="s">
        <v>65</v>
      </c>
      <c r="O123" s="108" t="s">
        <v>217</v>
      </c>
      <c r="P123" s="124" t="s">
        <v>218</v>
      </c>
      <c r="Q123" s="95" t="s">
        <v>221</v>
      </c>
      <c r="R123" s="108"/>
      <c r="S123" s="108"/>
      <c r="T123" s="108"/>
      <c r="U123" s="108"/>
      <c r="V123" s="125" t="s">
        <v>140</v>
      </c>
      <c r="W123" s="125" t="s">
        <v>158</v>
      </c>
      <c r="X123" s="126" t="s">
        <v>178</v>
      </c>
      <c r="Y123" s="108" t="s">
        <v>259</v>
      </c>
      <c r="Z123" s="12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87">
        <v>0</v>
      </c>
      <c r="AI123" s="87">
        <v>0</v>
      </c>
      <c r="AJ123" s="87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v>0</v>
      </c>
      <c r="AU123" s="87">
        <v>0</v>
      </c>
      <c r="AV123" s="87">
        <v>0</v>
      </c>
      <c r="AW123" s="87">
        <v>0</v>
      </c>
      <c r="AX123" s="87">
        <v>0</v>
      </c>
      <c r="AY123" s="87">
        <v>0</v>
      </c>
      <c r="AZ123" s="283">
        <f t="shared" si="109"/>
        <v>0</v>
      </c>
      <c r="BA123" s="253"/>
      <c r="BB123" s="283">
        <v>0</v>
      </c>
      <c r="BC123" s="283">
        <v>0</v>
      </c>
      <c r="BD123" s="283">
        <f t="shared" si="110"/>
        <v>0</v>
      </c>
      <c r="BE123" s="253"/>
      <c r="BF123" s="284">
        <f t="shared" si="111"/>
        <v>332.25099999999998</v>
      </c>
      <c r="BG123" s="283">
        <f t="shared" si="112"/>
        <v>0</v>
      </c>
      <c r="BH123" s="283">
        <f t="shared" si="113"/>
        <v>0</v>
      </c>
      <c r="BI123" s="283">
        <f t="shared" si="115"/>
        <v>0</v>
      </c>
      <c r="BJ123" s="283">
        <f t="shared" si="114"/>
        <v>0</v>
      </c>
      <c r="BL123" s="88" t="str">
        <f t="shared" si="87"/>
        <v>A-02-02-02-009-004Servicio para el plan de gestión ambiental</v>
      </c>
      <c r="BM123" s="88">
        <f t="shared" si="88"/>
        <v>0</v>
      </c>
      <c r="BN123" s="88" t="b">
        <f t="shared" si="89"/>
        <v>1</v>
      </c>
    </row>
    <row r="124" spans="1:66" s="121" customFormat="1" ht="23.25" customHeight="1" x14ac:dyDescent="0.25">
      <c r="A124" s="122">
        <f t="shared" si="106"/>
        <v>300</v>
      </c>
      <c r="B124" s="108">
        <v>30</v>
      </c>
      <c r="C124" s="108">
        <v>2</v>
      </c>
      <c r="D124" s="108">
        <f t="shared" si="107"/>
        <v>300</v>
      </c>
      <c r="E124" s="108">
        <v>13</v>
      </c>
      <c r="F124" s="123">
        <f t="shared" si="108"/>
        <v>332.31299999999999</v>
      </c>
      <c r="G124" s="249">
        <v>332.31299999999999</v>
      </c>
      <c r="H124" s="108" t="s">
        <v>49</v>
      </c>
      <c r="I124" s="108" t="s">
        <v>265</v>
      </c>
      <c r="J124" s="108" t="s">
        <v>266</v>
      </c>
      <c r="K124" s="108" t="s">
        <v>267</v>
      </c>
      <c r="L124" s="124" t="s">
        <v>268</v>
      </c>
      <c r="M124" s="108" t="s">
        <v>267</v>
      </c>
      <c r="N124" s="124" t="s">
        <v>268</v>
      </c>
      <c r="O124" s="108" t="s">
        <v>272</v>
      </c>
      <c r="P124" s="124" t="s">
        <v>273</v>
      </c>
      <c r="Q124" s="95" t="s">
        <v>272</v>
      </c>
      <c r="R124" s="108"/>
      <c r="S124" s="108"/>
      <c r="T124" s="108"/>
      <c r="U124" s="108"/>
      <c r="V124" s="125" t="s">
        <v>140</v>
      </c>
      <c r="W124" s="125" t="s">
        <v>158</v>
      </c>
      <c r="X124" s="126" t="s">
        <v>178</v>
      </c>
      <c r="Y124" s="108" t="s">
        <v>274</v>
      </c>
      <c r="Z124" s="127">
        <v>0</v>
      </c>
      <c r="AA124" s="87">
        <v>0</v>
      </c>
      <c r="AB124" s="87">
        <v>0</v>
      </c>
      <c r="AC124" s="87">
        <v>0</v>
      </c>
      <c r="AD124" s="87">
        <v>0</v>
      </c>
      <c r="AE124" s="87">
        <v>0</v>
      </c>
      <c r="AF124" s="87">
        <v>0</v>
      </c>
      <c r="AG124" s="87">
        <v>0</v>
      </c>
      <c r="AH124" s="87">
        <v>0</v>
      </c>
      <c r="AI124" s="87">
        <v>0</v>
      </c>
      <c r="AJ124" s="87">
        <v>0</v>
      </c>
      <c r="AK124" s="87">
        <v>0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v>0</v>
      </c>
      <c r="AU124" s="87">
        <v>0</v>
      </c>
      <c r="AV124" s="87">
        <v>0</v>
      </c>
      <c r="AW124" s="87">
        <v>0</v>
      </c>
      <c r="AX124" s="87">
        <v>0</v>
      </c>
      <c r="AY124" s="87">
        <v>0</v>
      </c>
      <c r="AZ124" s="283">
        <f t="shared" si="109"/>
        <v>0</v>
      </c>
      <c r="BA124" s="253"/>
      <c r="BB124" s="283">
        <v>0</v>
      </c>
      <c r="BC124" s="283">
        <v>0</v>
      </c>
      <c r="BD124" s="283">
        <f t="shared" si="110"/>
        <v>0</v>
      </c>
      <c r="BE124" s="253"/>
      <c r="BF124" s="284">
        <f t="shared" si="111"/>
        <v>332.31299999999999</v>
      </c>
      <c r="BG124" s="283">
        <f t="shared" si="112"/>
        <v>0</v>
      </c>
      <c r="BH124" s="283">
        <f t="shared" si="113"/>
        <v>0</v>
      </c>
      <c r="BI124" s="283">
        <f t="shared" si="115"/>
        <v>0</v>
      </c>
      <c r="BJ124" s="283">
        <f t="shared" si="114"/>
        <v>0</v>
      </c>
      <c r="BL124" s="88" t="str">
        <f t="shared" si="87"/>
        <v>A-08-01-02-004Impuesto de Alumbrado Público</v>
      </c>
      <c r="BM124" s="88">
        <f t="shared" si="88"/>
        <v>0</v>
      </c>
      <c r="BN124" s="88" t="b">
        <f t="shared" si="89"/>
        <v>1</v>
      </c>
    </row>
    <row r="125" spans="1:66" s="121" customFormat="1" ht="23.25" customHeight="1" x14ac:dyDescent="0.25">
      <c r="A125" s="122">
        <f t="shared" si="106"/>
        <v>300</v>
      </c>
      <c r="B125" s="108">
        <v>30</v>
      </c>
      <c r="C125" s="108">
        <v>2</v>
      </c>
      <c r="D125" s="108">
        <f t="shared" si="107"/>
        <v>300</v>
      </c>
      <c r="E125" s="108">
        <v>14</v>
      </c>
      <c r="F125" s="123">
        <f t="shared" si="108"/>
        <v>332.31400000000002</v>
      </c>
      <c r="G125" s="249">
        <v>332.31400000000002</v>
      </c>
      <c r="H125" s="108" t="s">
        <v>49</v>
      </c>
      <c r="I125" s="108" t="s">
        <v>50</v>
      </c>
      <c r="J125" s="108" t="s">
        <v>51</v>
      </c>
      <c r="K125" s="95" t="s">
        <v>52</v>
      </c>
      <c r="L125" s="124" t="s">
        <v>53</v>
      </c>
      <c r="M125" s="108" t="s">
        <v>52</v>
      </c>
      <c r="N125" s="124" t="s">
        <v>53</v>
      </c>
      <c r="O125" s="108" t="s">
        <v>52</v>
      </c>
      <c r="P125" s="124" t="s">
        <v>53</v>
      </c>
      <c r="Q125" s="108" t="s">
        <v>52</v>
      </c>
      <c r="R125" s="108"/>
      <c r="S125" s="108"/>
      <c r="T125" s="108"/>
      <c r="U125" s="108"/>
      <c r="V125" s="125" t="s">
        <v>140</v>
      </c>
      <c r="W125" s="125" t="s">
        <v>158</v>
      </c>
      <c r="X125" s="126" t="s">
        <v>178</v>
      </c>
      <c r="Y125" s="108" t="s">
        <v>264</v>
      </c>
      <c r="Z125" s="127">
        <v>540783126</v>
      </c>
      <c r="AA125" s="87">
        <v>0</v>
      </c>
      <c r="AB125" s="87">
        <v>0</v>
      </c>
      <c r="AC125" s="87">
        <v>0</v>
      </c>
      <c r="AD125" s="87">
        <v>0</v>
      </c>
      <c r="AE125" s="87">
        <v>0</v>
      </c>
      <c r="AF125" s="87">
        <v>0</v>
      </c>
      <c r="AG125" s="87">
        <v>0</v>
      </c>
      <c r="AH125" s="87">
        <v>0</v>
      </c>
      <c r="AI125" s="87">
        <v>0</v>
      </c>
      <c r="AJ125" s="87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87">
        <v>0</v>
      </c>
      <c r="AV125" s="87">
        <v>0</v>
      </c>
      <c r="AW125" s="87">
        <v>0</v>
      </c>
      <c r="AX125" s="87">
        <v>0</v>
      </c>
      <c r="AY125" s="87">
        <v>0</v>
      </c>
      <c r="AZ125" s="283">
        <f t="shared" si="109"/>
        <v>540783126</v>
      </c>
      <c r="BA125" s="253"/>
      <c r="BB125" s="283">
        <v>0</v>
      </c>
      <c r="BC125" s="283">
        <v>0</v>
      </c>
      <c r="BD125" s="283">
        <f t="shared" si="110"/>
        <v>540783126</v>
      </c>
      <c r="BE125" s="253"/>
      <c r="BF125" s="284">
        <f t="shared" si="111"/>
        <v>332.31400000000002</v>
      </c>
      <c r="BG125" s="283">
        <f t="shared" si="112"/>
        <v>0</v>
      </c>
      <c r="BH125" s="283">
        <f t="shared" si="113"/>
        <v>540783126</v>
      </c>
      <c r="BI125" s="283">
        <f t="shared" si="115"/>
        <v>0</v>
      </c>
      <c r="BJ125" s="283">
        <f t="shared" si="114"/>
        <v>0</v>
      </c>
      <c r="BL125" s="88" t="str">
        <f t="shared" si="87"/>
        <v>A-03-03-01-001Servicios de Transporte Nacional Especial</v>
      </c>
      <c r="BM125" s="88">
        <f t="shared" si="88"/>
        <v>540783126</v>
      </c>
      <c r="BN125" s="88" t="b">
        <f t="shared" si="89"/>
        <v>1</v>
      </c>
    </row>
    <row r="126" spans="1:66" s="121" customFormat="1" ht="23.25" customHeight="1" x14ac:dyDescent="0.25">
      <c r="A126" s="122">
        <f t="shared" si="106"/>
        <v>300</v>
      </c>
      <c r="B126" s="108">
        <v>30</v>
      </c>
      <c r="C126" s="108">
        <v>2</v>
      </c>
      <c r="D126" s="108">
        <f t="shared" si="107"/>
        <v>200</v>
      </c>
      <c r="E126" s="108">
        <v>52</v>
      </c>
      <c r="F126" s="123">
        <f t="shared" si="108"/>
        <v>332.25200000000001</v>
      </c>
      <c r="G126" s="249">
        <v>332.25200000000001</v>
      </c>
      <c r="H126" s="108" t="s">
        <v>49</v>
      </c>
      <c r="I126" s="108" t="s">
        <v>164</v>
      </c>
      <c r="J126" s="108" t="s">
        <v>61</v>
      </c>
      <c r="K126" s="108" t="s">
        <v>165</v>
      </c>
      <c r="L126" s="124" t="s">
        <v>166</v>
      </c>
      <c r="M126" s="108" t="s">
        <v>167</v>
      </c>
      <c r="N126" s="124" t="s">
        <v>150</v>
      </c>
      <c r="O126" s="108" t="s">
        <v>183</v>
      </c>
      <c r="P126" s="124" t="s">
        <v>184</v>
      </c>
      <c r="Q126" s="108" t="s">
        <v>185</v>
      </c>
      <c r="R126" s="108"/>
      <c r="S126" s="108"/>
      <c r="T126" s="108"/>
      <c r="U126" s="108"/>
      <c r="V126" s="125" t="s">
        <v>140</v>
      </c>
      <c r="W126" s="125" t="s">
        <v>158</v>
      </c>
      <c r="X126" s="126" t="s">
        <v>178</v>
      </c>
      <c r="Y126" s="108" t="s">
        <v>186</v>
      </c>
      <c r="Z126" s="127">
        <v>0</v>
      </c>
      <c r="AA126" s="87">
        <v>0</v>
      </c>
      <c r="AB126" s="87">
        <v>0</v>
      </c>
      <c r="AC126" s="87">
        <v>0</v>
      </c>
      <c r="AD126" s="87">
        <v>0</v>
      </c>
      <c r="AE126" s="87">
        <v>0</v>
      </c>
      <c r="AF126" s="87">
        <v>0</v>
      </c>
      <c r="AG126" s="87">
        <v>0</v>
      </c>
      <c r="AH126" s="87">
        <v>0</v>
      </c>
      <c r="AI126" s="87">
        <v>0</v>
      </c>
      <c r="AJ126" s="87"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v>0</v>
      </c>
      <c r="AU126" s="87">
        <v>0</v>
      </c>
      <c r="AV126" s="87">
        <v>0</v>
      </c>
      <c r="AW126" s="87">
        <v>0</v>
      </c>
      <c r="AX126" s="87">
        <v>0</v>
      </c>
      <c r="AY126" s="87">
        <v>0</v>
      </c>
      <c r="AZ126" s="283">
        <f t="shared" si="109"/>
        <v>0</v>
      </c>
      <c r="BA126" s="253"/>
      <c r="BB126" s="283">
        <v>0</v>
      </c>
      <c r="BC126" s="283">
        <v>0</v>
      </c>
      <c r="BD126" s="283">
        <f t="shared" si="110"/>
        <v>0</v>
      </c>
      <c r="BE126" s="253"/>
      <c r="BF126" s="284">
        <f t="shared" si="111"/>
        <v>332.25200000000001</v>
      </c>
      <c r="BG126" s="283">
        <f t="shared" si="112"/>
        <v>0</v>
      </c>
      <c r="BH126" s="283">
        <f t="shared" si="113"/>
        <v>0</v>
      </c>
      <c r="BI126" s="283">
        <f t="shared" si="115"/>
        <v>0</v>
      </c>
      <c r="BJ126" s="283">
        <f t="shared" si="114"/>
        <v>0</v>
      </c>
      <c r="BL126" s="88" t="str">
        <f t="shared" si="87"/>
        <v>A-02-01-01-006-002Peritaje de vehículos</v>
      </c>
      <c r="BM126" s="88">
        <f t="shared" si="88"/>
        <v>0</v>
      </c>
      <c r="BN126" s="88" t="b">
        <f t="shared" si="89"/>
        <v>1</v>
      </c>
    </row>
    <row r="127" spans="1:66" s="121" customFormat="1" ht="23.25" customHeight="1" x14ac:dyDescent="0.25">
      <c r="A127" s="122">
        <f t="shared" si="106"/>
        <v>300</v>
      </c>
      <c r="B127" s="108">
        <v>30</v>
      </c>
      <c r="C127" s="108">
        <v>4</v>
      </c>
      <c r="D127" s="108">
        <f t="shared" si="107"/>
        <v>200</v>
      </c>
      <c r="E127" s="108">
        <v>1</v>
      </c>
      <c r="F127" s="123">
        <f t="shared" si="108"/>
        <v>334.20100000000002</v>
      </c>
      <c r="G127" s="249">
        <v>334.20100000000002</v>
      </c>
      <c r="H127" s="108" t="s">
        <v>49</v>
      </c>
      <c r="I127" s="108" t="s">
        <v>60</v>
      </c>
      <c r="J127" s="108" t="s">
        <v>61</v>
      </c>
      <c r="K127" s="95" t="s">
        <v>62</v>
      </c>
      <c r="L127" s="124" t="s">
        <v>63</v>
      </c>
      <c r="M127" s="108" t="s">
        <v>64</v>
      </c>
      <c r="N127" s="124" t="s">
        <v>65</v>
      </c>
      <c r="O127" s="108" t="s">
        <v>66</v>
      </c>
      <c r="P127" s="124" t="s">
        <v>67</v>
      </c>
      <c r="Q127" s="108" t="s">
        <v>144</v>
      </c>
      <c r="R127" s="108"/>
      <c r="S127" s="108"/>
      <c r="T127" s="108"/>
      <c r="U127" s="108"/>
      <c r="V127" s="125" t="s">
        <v>140</v>
      </c>
      <c r="W127" s="125" t="s">
        <v>158</v>
      </c>
      <c r="X127" s="126" t="s">
        <v>159</v>
      </c>
      <c r="Y127" s="108" t="s">
        <v>161</v>
      </c>
      <c r="Z127" s="127">
        <v>1339971947</v>
      </c>
      <c r="AA127" s="87">
        <v>0</v>
      </c>
      <c r="AB127" s="87">
        <v>0</v>
      </c>
      <c r="AC127" s="87">
        <v>0</v>
      </c>
      <c r="AD127" s="87">
        <v>0</v>
      </c>
      <c r="AE127" s="87">
        <v>0</v>
      </c>
      <c r="AF127" s="87">
        <v>0</v>
      </c>
      <c r="AG127" s="87">
        <v>0</v>
      </c>
      <c r="AH127" s="87">
        <v>0</v>
      </c>
      <c r="AI127" s="87">
        <v>0</v>
      </c>
      <c r="AJ127" s="87">
        <v>0</v>
      </c>
      <c r="AK127" s="87">
        <v>0</v>
      </c>
      <c r="AL127" s="87">
        <v>0</v>
      </c>
      <c r="AM127" s="87">
        <v>0</v>
      </c>
      <c r="AN127" s="87">
        <v>0</v>
      </c>
      <c r="AO127" s="87">
        <v>0</v>
      </c>
      <c r="AP127" s="87">
        <v>0</v>
      </c>
      <c r="AQ127" s="87">
        <v>0</v>
      </c>
      <c r="AR127" s="87">
        <v>0</v>
      </c>
      <c r="AS127" s="87">
        <v>0</v>
      </c>
      <c r="AT127" s="87">
        <v>0</v>
      </c>
      <c r="AU127" s="87">
        <v>0</v>
      </c>
      <c r="AV127" s="87">
        <v>0</v>
      </c>
      <c r="AW127" s="87">
        <v>0</v>
      </c>
      <c r="AX127" s="87">
        <v>0</v>
      </c>
      <c r="AY127" s="87">
        <v>0</v>
      </c>
      <c r="AZ127" s="283">
        <f t="shared" si="109"/>
        <v>1339971947</v>
      </c>
      <c r="BA127" s="253"/>
      <c r="BB127" s="283">
        <v>0</v>
      </c>
      <c r="BC127" s="283">
        <v>0</v>
      </c>
      <c r="BD127" s="283">
        <f t="shared" si="110"/>
        <v>1339971947</v>
      </c>
      <c r="BE127" s="253"/>
      <c r="BF127" s="284">
        <f t="shared" si="111"/>
        <v>334.20100000000002</v>
      </c>
      <c r="BG127" s="283">
        <f t="shared" si="112"/>
        <v>0</v>
      </c>
      <c r="BH127" s="283">
        <f t="shared" si="113"/>
        <v>1339971947</v>
      </c>
      <c r="BI127" s="283">
        <f t="shared" si="115"/>
        <v>0</v>
      </c>
      <c r="BJ127" s="283">
        <f t="shared" si="114"/>
        <v>0</v>
      </c>
      <c r="BL127" s="88" t="str">
        <f t="shared" si="87"/>
        <v>A-02-02-02-008-005Servicio de Vigilancia y Seguridad Privada</v>
      </c>
      <c r="BM127" s="88">
        <f t="shared" si="88"/>
        <v>1339971947</v>
      </c>
      <c r="BN127" s="88" t="b">
        <f t="shared" si="89"/>
        <v>1</v>
      </c>
    </row>
    <row r="128" spans="1:66" s="121" customFormat="1" ht="23.25" customHeight="1" x14ac:dyDescent="0.25">
      <c r="A128" s="122">
        <f t="shared" si="106"/>
        <v>300</v>
      </c>
      <c r="B128" s="108">
        <v>30</v>
      </c>
      <c r="C128" s="108">
        <v>4</v>
      </c>
      <c r="D128" s="108">
        <f t="shared" si="107"/>
        <v>300</v>
      </c>
      <c r="E128" s="108">
        <v>1</v>
      </c>
      <c r="F128" s="123">
        <f t="shared" si="108"/>
        <v>334.30099999999999</v>
      </c>
      <c r="G128" s="249">
        <v>334.30099999999999</v>
      </c>
      <c r="H128" s="108" t="s">
        <v>49</v>
      </c>
      <c r="I128" s="108" t="s">
        <v>50</v>
      </c>
      <c r="J128" s="108" t="s">
        <v>51</v>
      </c>
      <c r="K128" s="95" t="s">
        <v>52</v>
      </c>
      <c r="L128" s="124" t="s">
        <v>53</v>
      </c>
      <c r="M128" s="108" t="s">
        <v>52</v>
      </c>
      <c r="N128" s="124" t="s">
        <v>53</v>
      </c>
      <c r="O128" s="108" t="s">
        <v>52</v>
      </c>
      <c r="P128" s="124" t="s">
        <v>53</v>
      </c>
      <c r="Q128" s="95" t="s">
        <v>52</v>
      </c>
      <c r="R128" s="108"/>
      <c r="S128" s="108"/>
      <c r="T128" s="108"/>
      <c r="U128" s="108"/>
      <c r="V128" s="125" t="s">
        <v>140</v>
      </c>
      <c r="W128" s="125" t="s">
        <v>158</v>
      </c>
      <c r="X128" s="126" t="s">
        <v>159</v>
      </c>
      <c r="Y128" s="108" t="s">
        <v>161</v>
      </c>
      <c r="Z128" s="127">
        <v>0</v>
      </c>
      <c r="AA128" s="87">
        <v>0</v>
      </c>
      <c r="AB128" s="87">
        <v>0</v>
      </c>
      <c r="AC128" s="87">
        <v>0</v>
      </c>
      <c r="AD128" s="87">
        <v>0</v>
      </c>
      <c r="AE128" s="87">
        <v>0</v>
      </c>
      <c r="AF128" s="87">
        <v>0</v>
      </c>
      <c r="AG128" s="87">
        <v>0</v>
      </c>
      <c r="AH128" s="87">
        <v>0</v>
      </c>
      <c r="AI128" s="87">
        <v>0</v>
      </c>
      <c r="AJ128" s="87">
        <v>0</v>
      </c>
      <c r="AK128" s="87">
        <v>0</v>
      </c>
      <c r="AL128" s="87">
        <v>0</v>
      </c>
      <c r="AM128" s="87">
        <v>0</v>
      </c>
      <c r="AN128" s="87">
        <v>0</v>
      </c>
      <c r="AO128" s="87">
        <v>0</v>
      </c>
      <c r="AP128" s="87">
        <v>0</v>
      </c>
      <c r="AQ128" s="87">
        <v>0</v>
      </c>
      <c r="AR128" s="87">
        <v>0</v>
      </c>
      <c r="AS128" s="87">
        <v>0</v>
      </c>
      <c r="AT128" s="87">
        <v>0</v>
      </c>
      <c r="AU128" s="87">
        <v>0</v>
      </c>
      <c r="AV128" s="87">
        <v>0</v>
      </c>
      <c r="AW128" s="87">
        <v>0</v>
      </c>
      <c r="AX128" s="87">
        <v>0</v>
      </c>
      <c r="AY128" s="87">
        <v>0</v>
      </c>
      <c r="AZ128" s="283">
        <f t="shared" si="109"/>
        <v>0</v>
      </c>
      <c r="BA128" s="253"/>
      <c r="BB128" s="283">
        <v>0</v>
      </c>
      <c r="BC128" s="283">
        <v>0</v>
      </c>
      <c r="BD128" s="283">
        <f t="shared" si="110"/>
        <v>0</v>
      </c>
      <c r="BE128" s="253"/>
      <c r="BF128" s="284">
        <f t="shared" si="111"/>
        <v>334.30099999999999</v>
      </c>
      <c r="BG128" s="283">
        <f t="shared" si="112"/>
        <v>0</v>
      </c>
      <c r="BH128" s="283">
        <f t="shared" si="113"/>
        <v>0</v>
      </c>
      <c r="BI128" s="283">
        <f t="shared" si="115"/>
        <v>0</v>
      </c>
      <c r="BJ128" s="283">
        <f t="shared" si="114"/>
        <v>0</v>
      </c>
      <c r="BL128" s="88" t="str">
        <f t="shared" si="87"/>
        <v>A-03-03-01-001Servicio de Vigilancia y Seguridad Privada</v>
      </c>
      <c r="BM128" s="88">
        <f t="shared" si="88"/>
        <v>0</v>
      </c>
      <c r="BN128" s="88" t="b">
        <f t="shared" si="89"/>
        <v>1</v>
      </c>
    </row>
    <row r="129" spans="1:66" s="121" customFormat="1" ht="23.25" customHeight="1" x14ac:dyDescent="0.25">
      <c r="A129" s="122">
        <f t="shared" si="106"/>
        <v>300</v>
      </c>
      <c r="B129" s="108">
        <v>30</v>
      </c>
      <c r="C129" s="108">
        <v>4</v>
      </c>
      <c r="D129" s="108">
        <f t="shared" si="107"/>
        <v>200</v>
      </c>
      <c r="E129" s="108">
        <v>2</v>
      </c>
      <c r="F129" s="123">
        <f t="shared" si="108"/>
        <v>334.202</v>
      </c>
      <c r="G129" s="249">
        <v>334.202</v>
      </c>
      <c r="H129" s="108" t="s">
        <v>49</v>
      </c>
      <c r="I129" s="108" t="s">
        <v>60</v>
      </c>
      <c r="J129" s="108" t="s">
        <v>61</v>
      </c>
      <c r="K129" s="95" t="s">
        <v>62</v>
      </c>
      <c r="L129" s="124" t="s">
        <v>63</v>
      </c>
      <c r="M129" s="108" t="s">
        <v>64</v>
      </c>
      <c r="N129" s="124" t="s">
        <v>65</v>
      </c>
      <c r="O129" s="108" t="s">
        <v>66</v>
      </c>
      <c r="P129" s="124" t="s">
        <v>67</v>
      </c>
      <c r="Q129" s="95" t="s">
        <v>144</v>
      </c>
      <c r="R129" s="108"/>
      <c r="S129" s="108"/>
      <c r="T129" s="108"/>
      <c r="U129" s="108"/>
      <c r="V129" s="125" t="s">
        <v>140</v>
      </c>
      <c r="W129" s="125" t="s">
        <v>158</v>
      </c>
      <c r="X129" s="126" t="s">
        <v>159</v>
      </c>
      <c r="Y129" s="108" t="s">
        <v>160</v>
      </c>
      <c r="Z129" s="127">
        <v>138349658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87">
        <v>0</v>
      </c>
      <c r="AI129" s="87">
        <v>0</v>
      </c>
      <c r="AJ129" s="87"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v>0</v>
      </c>
      <c r="AU129" s="87">
        <v>0</v>
      </c>
      <c r="AV129" s="87">
        <v>0</v>
      </c>
      <c r="AW129" s="87">
        <v>0</v>
      </c>
      <c r="AX129" s="87">
        <v>0</v>
      </c>
      <c r="AY129" s="87">
        <v>0</v>
      </c>
      <c r="AZ129" s="283">
        <f t="shared" si="109"/>
        <v>138349658</v>
      </c>
      <c r="BA129" s="253"/>
      <c r="BB129" s="283">
        <v>0</v>
      </c>
      <c r="BC129" s="283">
        <v>0</v>
      </c>
      <c r="BD129" s="283">
        <f t="shared" si="110"/>
        <v>138349658</v>
      </c>
      <c r="BE129" s="253"/>
      <c r="BF129" s="284">
        <f t="shared" si="111"/>
        <v>334.202</v>
      </c>
      <c r="BG129" s="283">
        <f t="shared" si="112"/>
        <v>0</v>
      </c>
      <c r="BH129" s="283">
        <f t="shared" si="113"/>
        <v>138349658</v>
      </c>
      <c r="BI129" s="283">
        <f t="shared" si="115"/>
        <v>0</v>
      </c>
      <c r="BJ129" s="283">
        <f t="shared" si="114"/>
        <v>0</v>
      </c>
      <c r="BL129" s="88" t="str">
        <f t="shared" si="87"/>
        <v>A-02-02-02-008-005Control de Acceso</v>
      </c>
      <c r="BM129" s="88">
        <f t="shared" si="88"/>
        <v>138349658</v>
      </c>
      <c r="BN129" s="88" t="b">
        <f t="shared" si="89"/>
        <v>1</v>
      </c>
    </row>
    <row r="130" spans="1:66" s="121" customFormat="1" ht="23.25" customHeight="1" x14ac:dyDescent="0.25">
      <c r="A130" s="122">
        <f t="shared" si="106"/>
        <v>300</v>
      </c>
      <c r="B130" s="108">
        <v>30</v>
      </c>
      <c r="C130" s="108">
        <v>4</v>
      </c>
      <c r="D130" s="108">
        <f t="shared" si="107"/>
        <v>300</v>
      </c>
      <c r="E130" s="108">
        <v>2</v>
      </c>
      <c r="F130" s="123">
        <f t="shared" si="108"/>
        <v>334.30200000000002</v>
      </c>
      <c r="G130" s="249">
        <v>334.30200000000002</v>
      </c>
      <c r="H130" s="108" t="s">
        <v>49</v>
      </c>
      <c r="I130" s="108" t="s">
        <v>50</v>
      </c>
      <c r="J130" s="108" t="s">
        <v>51</v>
      </c>
      <c r="K130" s="95" t="s">
        <v>52</v>
      </c>
      <c r="L130" s="124" t="s">
        <v>53</v>
      </c>
      <c r="M130" s="108" t="s">
        <v>52</v>
      </c>
      <c r="N130" s="124" t="s">
        <v>53</v>
      </c>
      <c r="O130" s="108" t="s">
        <v>52</v>
      </c>
      <c r="P130" s="124" t="s">
        <v>53</v>
      </c>
      <c r="Q130" s="95" t="s">
        <v>52</v>
      </c>
      <c r="R130" s="108"/>
      <c r="S130" s="108"/>
      <c r="T130" s="108"/>
      <c r="U130" s="108"/>
      <c r="V130" s="125" t="s">
        <v>140</v>
      </c>
      <c r="W130" s="125" t="s">
        <v>158</v>
      </c>
      <c r="X130" s="126" t="s">
        <v>159</v>
      </c>
      <c r="Y130" s="108" t="s">
        <v>160</v>
      </c>
      <c r="Z130" s="127">
        <v>0</v>
      </c>
      <c r="AA130" s="87">
        <v>0</v>
      </c>
      <c r="AB130" s="87">
        <v>0</v>
      </c>
      <c r="AC130" s="87">
        <v>0</v>
      </c>
      <c r="AD130" s="87">
        <v>0</v>
      </c>
      <c r="AE130" s="87">
        <v>0</v>
      </c>
      <c r="AF130" s="87">
        <v>0</v>
      </c>
      <c r="AG130" s="87">
        <v>0</v>
      </c>
      <c r="AH130" s="87">
        <v>0</v>
      </c>
      <c r="AI130" s="87">
        <v>0</v>
      </c>
      <c r="AJ130" s="87"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v>0</v>
      </c>
      <c r="AU130" s="87">
        <v>0</v>
      </c>
      <c r="AV130" s="87">
        <v>0</v>
      </c>
      <c r="AW130" s="87">
        <v>0</v>
      </c>
      <c r="AX130" s="87">
        <v>0</v>
      </c>
      <c r="AY130" s="87">
        <v>0</v>
      </c>
      <c r="AZ130" s="283">
        <f t="shared" si="109"/>
        <v>0</v>
      </c>
      <c r="BA130" s="253"/>
      <c r="BB130" s="283">
        <v>0</v>
      </c>
      <c r="BC130" s="283">
        <v>0</v>
      </c>
      <c r="BD130" s="283">
        <f t="shared" si="110"/>
        <v>0</v>
      </c>
      <c r="BE130" s="253"/>
      <c r="BF130" s="284">
        <f t="shared" si="111"/>
        <v>334.30200000000002</v>
      </c>
      <c r="BG130" s="283">
        <f t="shared" si="112"/>
        <v>0</v>
      </c>
      <c r="BH130" s="283">
        <f t="shared" si="113"/>
        <v>0</v>
      </c>
      <c r="BI130" s="283">
        <f t="shared" si="115"/>
        <v>0</v>
      </c>
      <c r="BJ130" s="283">
        <f t="shared" si="114"/>
        <v>0</v>
      </c>
      <c r="BL130" s="88" t="str">
        <f t="shared" si="87"/>
        <v>A-03-03-01-001Control de Acceso</v>
      </c>
      <c r="BM130" s="88">
        <f t="shared" si="88"/>
        <v>0</v>
      </c>
      <c r="BN130" s="88" t="b">
        <f t="shared" si="89"/>
        <v>1</v>
      </c>
    </row>
    <row r="131" spans="1:66" s="121" customFormat="1" ht="23.25" customHeight="1" x14ac:dyDescent="0.25">
      <c r="A131" s="122">
        <f t="shared" si="106"/>
        <v>300</v>
      </c>
      <c r="B131" s="108">
        <v>30</v>
      </c>
      <c r="C131" s="108">
        <v>4</v>
      </c>
      <c r="D131" s="108">
        <f t="shared" si="107"/>
        <v>300</v>
      </c>
      <c r="E131" s="108">
        <v>3</v>
      </c>
      <c r="F131" s="123">
        <f t="shared" si="108"/>
        <v>334.303</v>
      </c>
      <c r="G131" s="249">
        <v>334.303</v>
      </c>
      <c r="H131" s="108" t="s">
        <v>49</v>
      </c>
      <c r="I131" s="108" t="s">
        <v>50</v>
      </c>
      <c r="J131" s="108" t="s">
        <v>51</v>
      </c>
      <c r="K131" s="95" t="s">
        <v>52</v>
      </c>
      <c r="L131" s="124" t="s">
        <v>53</v>
      </c>
      <c r="M131" s="108" t="s">
        <v>52</v>
      </c>
      <c r="N131" s="124" t="s">
        <v>53</v>
      </c>
      <c r="O131" s="108" t="s">
        <v>52</v>
      </c>
      <c r="P131" s="124" t="s">
        <v>53</v>
      </c>
      <c r="Q131" s="95" t="s">
        <v>52</v>
      </c>
      <c r="R131" s="108"/>
      <c r="S131" s="108"/>
      <c r="T131" s="108"/>
      <c r="U131" s="108"/>
      <c r="V131" s="125" t="s">
        <v>140</v>
      </c>
      <c r="W131" s="125" t="s">
        <v>158</v>
      </c>
      <c r="X131" s="126" t="s">
        <v>159</v>
      </c>
      <c r="Y131" s="108" t="s">
        <v>162</v>
      </c>
      <c r="Z131" s="127">
        <v>0</v>
      </c>
      <c r="AA131" s="87">
        <v>0</v>
      </c>
      <c r="AB131" s="87">
        <v>0</v>
      </c>
      <c r="AC131" s="87">
        <v>0</v>
      </c>
      <c r="AD131" s="87">
        <v>0</v>
      </c>
      <c r="AE131" s="87">
        <v>0</v>
      </c>
      <c r="AF131" s="87">
        <v>0</v>
      </c>
      <c r="AG131" s="87">
        <v>0</v>
      </c>
      <c r="AH131" s="87">
        <v>0</v>
      </c>
      <c r="AI131" s="87">
        <v>0</v>
      </c>
      <c r="AJ131" s="87">
        <v>0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0</v>
      </c>
      <c r="AT131" s="87">
        <v>0</v>
      </c>
      <c r="AU131" s="87">
        <v>0</v>
      </c>
      <c r="AV131" s="87">
        <v>0</v>
      </c>
      <c r="AW131" s="87">
        <v>0</v>
      </c>
      <c r="AX131" s="87">
        <v>0</v>
      </c>
      <c r="AY131" s="87">
        <v>0</v>
      </c>
      <c r="AZ131" s="283">
        <f t="shared" si="109"/>
        <v>0</v>
      </c>
      <c r="BA131" s="253"/>
      <c r="BB131" s="283">
        <v>0</v>
      </c>
      <c r="BC131" s="283">
        <v>0</v>
      </c>
      <c r="BD131" s="283">
        <f t="shared" si="110"/>
        <v>0</v>
      </c>
      <c r="BE131" s="253"/>
      <c r="BF131" s="284">
        <f t="shared" si="111"/>
        <v>334.303</v>
      </c>
      <c r="BG131" s="283">
        <f t="shared" si="112"/>
        <v>0</v>
      </c>
      <c r="BH131" s="283">
        <f t="shared" si="113"/>
        <v>0</v>
      </c>
      <c r="BI131" s="283">
        <f t="shared" si="115"/>
        <v>0</v>
      </c>
      <c r="BJ131" s="283">
        <f t="shared" si="114"/>
        <v>0</v>
      </c>
      <c r="BL131" s="88" t="str">
        <f t="shared" si="87"/>
        <v>A-03-03-01-001Administradora de Riesgos Laborales ARL</v>
      </c>
      <c r="BM131" s="88">
        <f t="shared" si="88"/>
        <v>0</v>
      </c>
      <c r="BN131" s="88" t="b">
        <f t="shared" si="89"/>
        <v>1</v>
      </c>
    </row>
    <row r="132" spans="1:66" s="121" customFormat="1" ht="23.25" customHeight="1" x14ac:dyDescent="0.25">
      <c r="A132" s="122">
        <f t="shared" si="106"/>
        <v>300</v>
      </c>
      <c r="B132" s="108">
        <v>30</v>
      </c>
      <c r="C132" s="108">
        <v>4</v>
      </c>
      <c r="D132" s="108">
        <f t="shared" si="107"/>
        <v>300</v>
      </c>
      <c r="E132" s="108">
        <v>4</v>
      </c>
      <c r="F132" s="123">
        <f t="shared" si="108"/>
        <v>334.30399999999997</v>
      </c>
      <c r="G132" s="249">
        <v>334.30399999999997</v>
      </c>
      <c r="H132" s="108" t="s">
        <v>49</v>
      </c>
      <c r="I132" s="108" t="s">
        <v>50</v>
      </c>
      <c r="J132" s="108" t="s">
        <v>51</v>
      </c>
      <c r="K132" s="95" t="s">
        <v>52</v>
      </c>
      <c r="L132" s="124" t="s">
        <v>53</v>
      </c>
      <c r="M132" s="108" t="s">
        <v>52</v>
      </c>
      <c r="N132" s="124" t="s">
        <v>53</v>
      </c>
      <c r="O132" s="108" t="s">
        <v>52</v>
      </c>
      <c r="P132" s="124" t="s">
        <v>53</v>
      </c>
      <c r="Q132" s="95" t="s">
        <v>52</v>
      </c>
      <c r="R132" s="108"/>
      <c r="S132" s="108"/>
      <c r="T132" s="108"/>
      <c r="U132" s="108"/>
      <c r="V132" s="125" t="s">
        <v>140</v>
      </c>
      <c r="W132" s="125" t="s">
        <v>158</v>
      </c>
      <c r="X132" s="126" t="s">
        <v>159</v>
      </c>
      <c r="Y132" s="108" t="s">
        <v>163</v>
      </c>
      <c r="Z132" s="127">
        <v>0</v>
      </c>
      <c r="AA132" s="87">
        <v>0</v>
      </c>
      <c r="AB132" s="87">
        <v>0</v>
      </c>
      <c r="AC132" s="87">
        <v>0</v>
      </c>
      <c r="AD132" s="87">
        <v>0</v>
      </c>
      <c r="AE132" s="87">
        <v>0</v>
      </c>
      <c r="AF132" s="87">
        <v>0</v>
      </c>
      <c r="AG132" s="87">
        <v>0</v>
      </c>
      <c r="AH132" s="87">
        <v>0</v>
      </c>
      <c r="AI132" s="87">
        <v>0</v>
      </c>
      <c r="AJ132" s="87"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v>0</v>
      </c>
      <c r="AU132" s="87">
        <v>0</v>
      </c>
      <c r="AV132" s="87">
        <v>0</v>
      </c>
      <c r="AW132" s="87">
        <v>0</v>
      </c>
      <c r="AX132" s="87">
        <v>0</v>
      </c>
      <c r="AY132" s="87">
        <v>0</v>
      </c>
      <c r="AZ132" s="283">
        <f t="shared" si="109"/>
        <v>0</v>
      </c>
      <c r="BA132" s="253"/>
      <c r="BB132" s="283">
        <v>0</v>
      </c>
      <c r="BC132" s="283">
        <v>0</v>
      </c>
      <c r="BD132" s="283">
        <f t="shared" si="110"/>
        <v>0</v>
      </c>
      <c r="BE132" s="253"/>
      <c r="BF132" s="284">
        <f t="shared" si="111"/>
        <v>334.30399999999997</v>
      </c>
      <c r="BG132" s="283">
        <f t="shared" si="112"/>
        <v>0</v>
      </c>
      <c r="BH132" s="283">
        <f t="shared" si="113"/>
        <v>0</v>
      </c>
      <c r="BI132" s="283">
        <f t="shared" si="115"/>
        <v>0</v>
      </c>
      <c r="BJ132" s="283">
        <f t="shared" si="114"/>
        <v>0</v>
      </c>
      <c r="BL132" s="88" t="str">
        <f t="shared" si="87"/>
        <v>A-03-03-01-001Operador Logístico</v>
      </c>
      <c r="BM132" s="88">
        <f t="shared" si="88"/>
        <v>0</v>
      </c>
      <c r="BN132" s="88" t="b">
        <f t="shared" si="89"/>
        <v>1</v>
      </c>
    </row>
    <row r="133" spans="1:66" s="121" customFormat="1" ht="23.25" customHeight="1" x14ac:dyDescent="0.25">
      <c r="A133" s="122">
        <f t="shared" si="106"/>
        <v>300</v>
      </c>
      <c r="B133" s="108">
        <v>30</v>
      </c>
      <c r="C133" s="108">
        <v>3</v>
      </c>
      <c r="D133" s="108">
        <f t="shared" si="107"/>
        <v>200</v>
      </c>
      <c r="E133" s="108">
        <v>1</v>
      </c>
      <c r="F133" s="123">
        <f t="shared" si="108"/>
        <v>333.20100000000002</v>
      </c>
      <c r="G133" s="249">
        <v>333.20100000000002</v>
      </c>
      <c r="H133" s="108" t="s">
        <v>49</v>
      </c>
      <c r="I133" s="108" t="s">
        <v>60</v>
      </c>
      <c r="J133" s="108" t="s">
        <v>61</v>
      </c>
      <c r="K133" s="95" t="s">
        <v>62</v>
      </c>
      <c r="L133" s="124" t="s">
        <v>63</v>
      </c>
      <c r="M133" s="108" t="s">
        <v>64</v>
      </c>
      <c r="N133" s="124" t="s">
        <v>65</v>
      </c>
      <c r="O133" s="108" t="s">
        <v>66</v>
      </c>
      <c r="P133" s="124" t="s">
        <v>67</v>
      </c>
      <c r="Q133" s="108" t="s">
        <v>68</v>
      </c>
      <c r="R133" s="108"/>
      <c r="S133" s="108"/>
      <c r="T133" s="108"/>
      <c r="U133" s="108"/>
      <c r="V133" s="125" t="s">
        <v>140</v>
      </c>
      <c r="W133" s="125" t="s">
        <v>158</v>
      </c>
      <c r="X133" s="126" t="s">
        <v>278</v>
      </c>
      <c r="Y133" s="96" t="s">
        <v>279</v>
      </c>
      <c r="Z133" s="127">
        <v>0</v>
      </c>
      <c r="AA133" s="87">
        <v>0</v>
      </c>
      <c r="AB133" s="87">
        <v>0</v>
      </c>
      <c r="AC133" s="87">
        <v>0</v>
      </c>
      <c r="AD133" s="87">
        <v>0</v>
      </c>
      <c r="AE133" s="87">
        <v>0</v>
      </c>
      <c r="AF133" s="87">
        <v>0</v>
      </c>
      <c r="AG133" s="87">
        <v>0</v>
      </c>
      <c r="AH133" s="87">
        <v>0</v>
      </c>
      <c r="AI133" s="87">
        <v>0</v>
      </c>
      <c r="AJ133" s="87">
        <v>0</v>
      </c>
      <c r="AK133" s="87">
        <v>0</v>
      </c>
      <c r="AL133" s="87">
        <v>0</v>
      </c>
      <c r="AM133" s="87">
        <v>0</v>
      </c>
      <c r="AN133" s="87">
        <v>0</v>
      </c>
      <c r="AO133" s="87">
        <v>0</v>
      </c>
      <c r="AP133" s="87">
        <v>0</v>
      </c>
      <c r="AQ133" s="87">
        <v>0</v>
      </c>
      <c r="AR133" s="87">
        <v>0</v>
      </c>
      <c r="AS133" s="87">
        <v>0</v>
      </c>
      <c r="AT133" s="87">
        <v>0</v>
      </c>
      <c r="AU133" s="87">
        <v>0</v>
      </c>
      <c r="AV133" s="87">
        <v>0</v>
      </c>
      <c r="AW133" s="87">
        <v>0</v>
      </c>
      <c r="AX133" s="87">
        <v>0</v>
      </c>
      <c r="AY133" s="87">
        <v>0</v>
      </c>
      <c r="AZ133" s="283">
        <f t="shared" si="109"/>
        <v>0</v>
      </c>
      <c r="BA133" s="253"/>
      <c r="BB133" s="283">
        <v>0</v>
      </c>
      <c r="BC133" s="283">
        <v>0</v>
      </c>
      <c r="BD133" s="283">
        <f t="shared" si="110"/>
        <v>0</v>
      </c>
      <c r="BE133" s="253"/>
      <c r="BF133" s="284">
        <f t="shared" si="111"/>
        <v>333.20100000000002</v>
      </c>
      <c r="BG133" s="283">
        <f t="shared" si="112"/>
        <v>0</v>
      </c>
      <c r="BH133" s="283">
        <f t="shared" si="113"/>
        <v>0</v>
      </c>
      <c r="BI133" s="283">
        <f t="shared" si="115"/>
        <v>0</v>
      </c>
      <c r="BJ133" s="283">
        <f t="shared" si="114"/>
        <v>0</v>
      </c>
      <c r="BL133" s="88" t="str">
        <f t="shared" si="87"/>
        <v>A-02-02-02-008-003Sistema de Gestión de Documentos Electrónicos de Archivo - SGDEA</v>
      </c>
      <c r="BM133" s="88">
        <f t="shared" si="88"/>
        <v>0</v>
      </c>
      <c r="BN133" s="88" t="b">
        <f t="shared" si="89"/>
        <v>1</v>
      </c>
    </row>
    <row r="134" spans="1:66" s="121" customFormat="1" ht="23.25" customHeight="1" x14ac:dyDescent="0.25">
      <c r="A134" s="122">
        <f t="shared" si="106"/>
        <v>300</v>
      </c>
      <c r="B134" s="108">
        <v>30</v>
      </c>
      <c r="C134" s="108">
        <v>3</v>
      </c>
      <c r="D134" s="108">
        <f t="shared" si="107"/>
        <v>200</v>
      </c>
      <c r="E134" s="108">
        <v>2</v>
      </c>
      <c r="F134" s="123">
        <f t="shared" si="108"/>
        <v>333.202</v>
      </c>
      <c r="G134" s="249">
        <v>333.202</v>
      </c>
      <c r="H134" s="108" t="s">
        <v>49</v>
      </c>
      <c r="I134" s="108" t="s">
        <v>60</v>
      </c>
      <c r="J134" s="108" t="s">
        <v>61</v>
      </c>
      <c r="K134" s="108" t="s">
        <v>62</v>
      </c>
      <c r="L134" s="124" t="s">
        <v>63</v>
      </c>
      <c r="M134" s="108" t="s">
        <v>64</v>
      </c>
      <c r="N134" s="124" t="s">
        <v>65</v>
      </c>
      <c r="O134" s="95" t="s">
        <v>137</v>
      </c>
      <c r="P134" s="124" t="s">
        <v>138</v>
      </c>
      <c r="Q134" s="95" t="s">
        <v>251</v>
      </c>
      <c r="R134" s="108"/>
      <c r="S134" s="108"/>
      <c r="T134" s="108"/>
      <c r="U134" s="108"/>
      <c r="V134" s="125" t="s">
        <v>140</v>
      </c>
      <c r="W134" s="125" t="s">
        <v>158</v>
      </c>
      <c r="X134" s="126" t="s">
        <v>278</v>
      </c>
      <c r="Y134" s="108" t="s">
        <v>590</v>
      </c>
      <c r="Z134" s="127">
        <v>210000000</v>
      </c>
      <c r="AA134" s="87">
        <v>0</v>
      </c>
      <c r="AB134" s="87">
        <v>0</v>
      </c>
      <c r="AC134" s="87">
        <v>0</v>
      </c>
      <c r="AD134" s="87">
        <v>0</v>
      </c>
      <c r="AE134" s="87">
        <v>0</v>
      </c>
      <c r="AF134" s="87">
        <v>0</v>
      </c>
      <c r="AG134" s="87">
        <v>0</v>
      </c>
      <c r="AH134" s="87">
        <v>0</v>
      </c>
      <c r="AI134" s="87">
        <v>0</v>
      </c>
      <c r="AJ134" s="87">
        <v>0</v>
      </c>
      <c r="AK134" s="87">
        <v>0</v>
      </c>
      <c r="AL134" s="87">
        <v>0</v>
      </c>
      <c r="AM134" s="87">
        <v>0</v>
      </c>
      <c r="AN134" s="87">
        <v>0</v>
      </c>
      <c r="AO134" s="87">
        <v>0</v>
      </c>
      <c r="AP134" s="87">
        <v>0</v>
      </c>
      <c r="AQ134" s="87">
        <v>0</v>
      </c>
      <c r="AR134" s="87">
        <v>0</v>
      </c>
      <c r="AS134" s="87">
        <v>0</v>
      </c>
      <c r="AT134" s="87">
        <v>0</v>
      </c>
      <c r="AU134" s="87">
        <v>0</v>
      </c>
      <c r="AV134" s="87">
        <v>0</v>
      </c>
      <c r="AW134" s="87">
        <v>0</v>
      </c>
      <c r="AX134" s="87">
        <v>0</v>
      </c>
      <c r="AY134" s="87">
        <v>0</v>
      </c>
      <c r="AZ134" s="283">
        <f t="shared" si="109"/>
        <v>210000000</v>
      </c>
      <c r="BA134" s="253"/>
      <c r="BB134" s="283">
        <v>0</v>
      </c>
      <c r="BC134" s="283">
        <v>0</v>
      </c>
      <c r="BD134" s="283">
        <f t="shared" si="110"/>
        <v>210000000</v>
      </c>
      <c r="BE134" s="253"/>
      <c r="BF134" s="284">
        <f t="shared" si="111"/>
        <v>333.202</v>
      </c>
      <c r="BG134" s="283">
        <f t="shared" si="112"/>
        <v>0</v>
      </c>
      <c r="BH134" s="283">
        <f t="shared" si="113"/>
        <v>210000000</v>
      </c>
      <c r="BI134" s="283">
        <f t="shared" si="115"/>
        <v>0</v>
      </c>
      <c r="BJ134" s="283">
        <f t="shared" si="114"/>
        <v>0</v>
      </c>
      <c r="BL134" s="88" t="str">
        <f t="shared" si="87"/>
        <v>A-02-02-02-007-002Arrendamiento de Inmuebles - Bodega Mobiliario</v>
      </c>
      <c r="BM134" s="88">
        <f t="shared" si="88"/>
        <v>210000000</v>
      </c>
      <c r="BN134" s="88" t="b">
        <f t="shared" si="89"/>
        <v>1</v>
      </c>
    </row>
    <row r="135" spans="1:66" s="121" customFormat="1" ht="23.25" customHeight="1" x14ac:dyDescent="0.25">
      <c r="A135" s="122">
        <f t="shared" si="106"/>
        <v>300</v>
      </c>
      <c r="B135" s="108">
        <v>30</v>
      </c>
      <c r="C135" s="108">
        <v>3</v>
      </c>
      <c r="D135" s="108">
        <f t="shared" si="107"/>
        <v>200</v>
      </c>
      <c r="E135" s="108">
        <v>3</v>
      </c>
      <c r="F135" s="123">
        <f t="shared" si="108"/>
        <v>333.20299999999997</v>
      </c>
      <c r="G135" s="249">
        <v>333.20299999999997</v>
      </c>
      <c r="H135" s="108" t="s">
        <v>49</v>
      </c>
      <c r="I135" s="108" t="s">
        <v>60</v>
      </c>
      <c r="J135" s="108" t="s">
        <v>61</v>
      </c>
      <c r="K135" s="108" t="s">
        <v>62</v>
      </c>
      <c r="L135" s="124" t="s">
        <v>63</v>
      </c>
      <c r="M135" s="108" t="s">
        <v>64</v>
      </c>
      <c r="N135" s="124" t="s">
        <v>65</v>
      </c>
      <c r="O135" s="95" t="s">
        <v>137</v>
      </c>
      <c r="P135" s="124" t="s">
        <v>138</v>
      </c>
      <c r="Q135" s="95" t="s">
        <v>251</v>
      </c>
      <c r="R135" s="108"/>
      <c r="S135" s="108"/>
      <c r="T135" s="108"/>
      <c r="U135" s="108"/>
      <c r="V135" s="125" t="s">
        <v>140</v>
      </c>
      <c r="W135" s="125" t="s">
        <v>158</v>
      </c>
      <c r="X135" s="126" t="s">
        <v>278</v>
      </c>
      <c r="Y135" s="108" t="s">
        <v>280</v>
      </c>
      <c r="Z135" s="127">
        <v>360698516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87">
        <v>0</v>
      </c>
      <c r="AI135" s="87">
        <v>0</v>
      </c>
      <c r="AJ135" s="87"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v>0</v>
      </c>
      <c r="AU135" s="87">
        <v>0</v>
      </c>
      <c r="AV135" s="87">
        <v>0</v>
      </c>
      <c r="AW135" s="87">
        <v>0</v>
      </c>
      <c r="AX135" s="87">
        <v>0</v>
      </c>
      <c r="AY135" s="87">
        <v>0</v>
      </c>
      <c r="AZ135" s="283">
        <f t="shared" si="109"/>
        <v>360698516</v>
      </c>
      <c r="BA135" s="253"/>
      <c r="BB135" s="283">
        <v>0</v>
      </c>
      <c r="BC135" s="283">
        <v>0</v>
      </c>
      <c r="BD135" s="283">
        <f t="shared" si="110"/>
        <v>360698516</v>
      </c>
      <c r="BE135" s="253"/>
      <c r="BF135" s="284">
        <f t="shared" si="111"/>
        <v>333.20299999999997</v>
      </c>
      <c r="BG135" s="283">
        <f t="shared" si="112"/>
        <v>0</v>
      </c>
      <c r="BH135" s="283">
        <f t="shared" si="113"/>
        <v>360698516</v>
      </c>
      <c r="BI135" s="283">
        <f t="shared" si="115"/>
        <v>0</v>
      </c>
      <c r="BJ135" s="283">
        <f t="shared" si="114"/>
        <v>0</v>
      </c>
      <c r="BL135" s="88" t="str">
        <f t="shared" si="87"/>
        <v>A-02-02-02-007-002Arrendamiento de Inmuebles - Bodega Documental</v>
      </c>
      <c r="BM135" s="88">
        <f t="shared" si="88"/>
        <v>360698516</v>
      </c>
      <c r="BN135" s="88" t="b">
        <f t="shared" si="89"/>
        <v>1</v>
      </c>
    </row>
    <row r="136" spans="1:66" s="121" customFormat="1" ht="30" customHeight="1" x14ac:dyDescent="0.25">
      <c r="A136" s="122">
        <f t="shared" si="106"/>
        <v>300</v>
      </c>
      <c r="B136" s="108">
        <v>30</v>
      </c>
      <c r="C136" s="108">
        <v>3</v>
      </c>
      <c r="D136" s="108">
        <f t="shared" si="107"/>
        <v>200</v>
      </c>
      <c r="E136" s="108">
        <v>4</v>
      </c>
      <c r="F136" s="123">
        <f t="shared" si="108"/>
        <v>333.20400000000001</v>
      </c>
      <c r="G136" s="249">
        <v>333.20400000000001</v>
      </c>
      <c r="H136" s="108" t="s">
        <v>49</v>
      </c>
      <c r="I136" s="108" t="s">
        <v>60</v>
      </c>
      <c r="J136" s="108" t="s">
        <v>61</v>
      </c>
      <c r="K136" s="108" t="s">
        <v>62</v>
      </c>
      <c r="L136" s="124" t="s">
        <v>63</v>
      </c>
      <c r="M136" s="108" t="s">
        <v>64</v>
      </c>
      <c r="N136" s="124" t="s">
        <v>65</v>
      </c>
      <c r="O136" s="95" t="s">
        <v>196</v>
      </c>
      <c r="P136" s="124" t="s">
        <v>197</v>
      </c>
      <c r="Q136" s="95" t="s">
        <v>283</v>
      </c>
      <c r="R136" s="108"/>
      <c r="S136" s="108"/>
      <c r="T136" s="108"/>
      <c r="U136" s="108"/>
      <c r="V136" s="125" t="s">
        <v>140</v>
      </c>
      <c r="W136" s="125" t="s">
        <v>158</v>
      </c>
      <c r="X136" s="126" t="s">
        <v>278</v>
      </c>
      <c r="Y136" s="108" t="s">
        <v>282</v>
      </c>
      <c r="Z136" s="127">
        <v>66063928</v>
      </c>
      <c r="AA136" s="87">
        <v>0</v>
      </c>
      <c r="AB136" s="87">
        <v>0</v>
      </c>
      <c r="AC136" s="87">
        <v>0</v>
      </c>
      <c r="AD136" s="87">
        <v>0</v>
      </c>
      <c r="AE136" s="87">
        <v>0</v>
      </c>
      <c r="AF136" s="87">
        <v>0</v>
      </c>
      <c r="AG136" s="87">
        <v>0</v>
      </c>
      <c r="AH136" s="87">
        <v>0</v>
      </c>
      <c r="AI136" s="87">
        <v>0</v>
      </c>
      <c r="AJ136" s="87">
        <v>0</v>
      </c>
      <c r="AK136" s="87">
        <v>0</v>
      </c>
      <c r="AL136" s="87">
        <v>0</v>
      </c>
      <c r="AM136" s="87">
        <v>0</v>
      </c>
      <c r="AN136" s="87">
        <v>0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v>0</v>
      </c>
      <c r="AU136" s="87">
        <v>0</v>
      </c>
      <c r="AV136" s="87">
        <v>0</v>
      </c>
      <c r="AW136" s="87">
        <v>0</v>
      </c>
      <c r="AX136" s="87">
        <v>0</v>
      </c>
      <c r="AY136" s="87">
        <v>0</v>
      </c>
      <c r="AZ136" s="283">
        <f t="shared" si="109"/>
        <v>66063928</v>
      </c>
      <c r="BA136" s="253"/>
      <c r="BB136" s="283">
        <v>0</v>
      </c>
      <c r="BC136" s="283">
        <v>0</v>
      </c>
      <c r="BD136" s="283">
        <f t="shared" si="110"/>
        <v>66063928</v>
      </c>
      <c r="BE136" s="253"/>
      <c r="BF136" s="284">
        <f t="shared" si="111"/>
        <v>333.20400000000001</v>
      </c>
      <c r="BG136" s="283">
        <f t="shared" si="112"/>
        <v>0</v>
      </c>
      <c r="BH136" s="283">
        <f t="shared" si="113"/>
        <v>66063928</v>
      </c>
      <c r="BI136" s="283">
        <f t="shared" si="115"/>
        <v>0</v>
      </c>
      <c r="BJ136" s="283">
        <f t="shared" si="114"/>
        <v>0</v>
      </c>
      <c r="BL136" s="88" t="str">
        <f t="shared" si="87"/>
        <v>A-02-02-02-006-008Servicios Postales de Correspondencia</v>
      </c>
      <c r="BM136" s="88">
        <f t="shared" si="88"/>
        <v>66063928</v>
      </c>
      <c r="BN136" s="88" t="b">
        <f t="shared" si="89"/>
        <v>1</v>
      </c>
    </row>
    <row r="137" spans="1:66" s="121" customFormat="1" ht="23.25" customHeight="1" x14ac:dyDescent="0.25">
      <c r="A137" s="122">
        <f t="shared" ref="A137:A176" si="116">IF(V137="a. DIRECCIÓN GENERAL",100,IF(V137="c. SECRETARIA GENERAL",300,IF(V137="b. DIR. PROGRAMATICA DE REINTEGRACION",200)))</f>
        <v>300</v>
      </c>
      <c r="B137" s="108">
        <v>30</v>
      </c>
      <c r="C137" s="108">
        <v>3</v>
      </c>
      <c r="D137" s="108">
        <f t="shared" ref="D137:D171" si="117">IF(I137="P",100,IF(OR(I137="G",I137="GA"),200,IF(OR(I137="T",I137="TP",I137="TF"),300,IF(I137="I",400,IF(I137="B",500)))))</f>
        <v>300</v>
      </c>
      <c r="E137" s="108">
        <v>1</v>
      </c>
      <c r="F137" s="123">
        <f t="shared" ref="F137:F171" si="118">A137+B137+C137+((D137+E137)/1000)</f>
        <v>333.30099999999999</v>
      </c>
      <c r="G137" s="249">
        <v>333.30099999999999</v>
      </c>
      <c r="H137" s="108" t="s">
        <v>49</v>
      </c>
      <c r="I137" s="108" t="s">
        <v>50</v>
      </c>
      <c r="J137" s="108" t="s">
        <v>51</v>
      </c>
      <c r="K137" s="108" t="s">
        <v>52</v>
      </c>
      <c r="L137" s="124" t="s">
        <v>53</v>
      </c>
      <c r="M137" s="108" t="s">
        <v>52</v>
      </c>
      <c r="N137" s="124" t="s">
        <v>53</v>
      </c>
      <c r="O137" s="108" t="s">
        <v>52</v>
      </c>
      <c r="P137" s="124" t="s">
        <v>53</v>
      </c>
      <c r="Q137" s="108" t="s">
        <v>52</v>
      </c>
      <c r="R137" s="108"/>
      <c r="S137" s="108"/>
      <c r="T137" s="108"/>
      <c r="U137" s="108"/>
      <c r="V137" s="125" t="s">
        <v>140</v>
      </c>
      <c r="W137" s="125" t="s">
        <v>158</v>
      </c>
      <c r="X137" s="126" t="s">
        <v>278</v>
      </c>
      <c r="Y137" s="108" t="s">
        <v>591</v>
      </c>
      <c r="Z137" s="127">
        <v>0</v>
      </c>
      <c r="AA137" s="87">
        <v>0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87">
        <v>0</v>
      </c>
      <c r="AH137" s="87">
        <v>0</v>
      </c>
      <c r="AI137" s="87">
        <v>0</v>
      </c>
      <c r="AJ137" s="87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87">
        <v>0</v>
      </c>
      <c r="AV137" s="87">
        <v>0</v>
      </c>
      <c r="AW137" s="87">
        <v>0</v>
      </c>
      <c r="AX137" s="87">
        <v>0</v>
      </c>
      <c r="AY137" s="87">
        <v>0</v>
      </c>
      <c r="AZ137" s="283">
        <f t="shared" ref="AZ137:AZ171" si="119">SUM(Z137:AY137)</f>
        <v>0</v>
      </c>
      <c r="BA137" s="253"/>
      <c r="BB137" s="283">
        <v>0</v>
      </c>
      <c r="BC137" s="283">
        <v>0</v>
      </c>
      <c r="BD137" s="283">
        <f t="shared" ref="BD137:BD171" si="120">AZ137+BC137</f>
        <v>0</v>
      </c>
      <c r="BE137" s="253"/>
      <c r="BF137" s="284">
        <f t="shared" ref="BF137:BF171" si="121">$G137</f>
        <v>333.30099999999999</v>
      </c>
      <c r="BG137" s="283">
        <f t="shared" ref="BG137:BG171" si="122">SUM(AA137:AY137)</f>
        <v>0</v>
      </c>
      <c r="BH137" s="283">
        <f t="shared" ref="BH137:BH171" si="123">$AZ137</f>
        <v>0</v>
      </c>
      <c r="BI137" s="283">
        <f t="shared" si="115"/>
        <v>0</v>
      </c>
      <c r="BJ137" s="283">
        <f t="shared" ref="BJ137:BJ171" si="124">AZ137+BG137-BH137</f>
        <v>0</v>
      </c>
      <c r="BL137" s="88" t="str">
        <f t="shared" si="87"/>
        <v>A-03-03-01-001Desarrollo Sofware Ventanilla Virtual Trámites</v>
      </c>
      <c r="BM137" s="88">
        <f t="shared" si="88"/>
        <v>0</v>
      </c>
      <c r="BN137" s="88" t="b">
        <f t="shared" si="89"/>
        <v>1</v>
      </c>
    </row>
    <row r="138" spans="1:66" s="121" customFormat="1" ht="23.25" customHeight="1" x14ac:dyDescent="0.25">
      <c r="A138" s="122">
        <f t="shared" ref="A138" si="125">IF(V138="a. DIRECCIÓN GENERAL",100,IF(V138="c. SECRETARIA GENERAL",300,IF(V138="b. DIR. PROGRAMATICA DE REINTEGRACION",200)))</f>
        <v>300</v>
      </c>
      <c r="B138" s="108">
        <v>30</v>
      </c>
      <c r="C138" s="108">
        <v>3</v>
      </c>
      <c r="D138" s="108">
        <f t="shared" ref="D138" si="126">IF(I138="P",100,IF(OR(I138="G",I138="GA"),200,IF(OR(I138="T",I138="TP",I138="TF"),300,IF(I138="I",400,IF(I138="B",500)))))</f>
        <v>300</v>
      </c>
      <c r="E138" s="108">
        <v>2</v>
      </c>
      <c r="F138" s="123">
        <f t="shared" ref="F138" si="127">A138+B138+C138+((D138+E138)/1000)</f>
        <v>333.30200000000002</v>
      </c>
      <c r="G138" s="249">
        <v>333.30200000000002</v>
      </c>
      <c r="H138" s="108" t="s">
        <v>49</v>
      </c>
      <c r="I138" s="108" t="s">
        <v>50</v>
      </c>
      <c r="J138" s="108" t="s">
        <v>51</v>
      </c>
      <c r="K138" s="95" t="s">
        <v>52</v>
      </c>
      <c r="L138" s="124" t="s">
        <v>53</v>
      </c>
      <c r="M138" s="108" t="s">
        <v>52</v>
      </c>
      <c r="N138" s="124" t="s">
        <v>53</v>
      </c>
      <c r="O138" s="108" t="s">
        <v>52</v>
      </c>
      <c r="P138" s="124" t="s">
        <v>53</v>
      </c>
      <c r="Q138" s="108" t="s">
        <v>52</v>
      </c>
      <c r="R138" s="108"/>
      <c r="S138" s="108"/>
      <c r="T138" s="108"/>
      <c r="U138" s="108"/>
      <c r="V138" s="125" t="s">
        <v>140</v>
      </c>
      <c r="W138" s="125" t="s">
        <v>158</v>
      </c>
      <c r="X138" s="126" t="s">
        <v>278</v>
      </c>
      <c r="Y138" s="108" t="s">
        <v>281</v>
      </c>
      <c r="Z138" s="12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87">
        <v>0</v>
      </c>
      <c r="AI138" s="87">
        <v>0</v>
      </c>
      <c r="AJ138" s="87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87">
        <v>0</v>
      </c>
      <c r="AV138" s="87">
        <v>0</v>
      </c>
      <c r="AW138" s="87">
        <v>0</v>
      </c>
      <c r="AX138" s="87">
        <v>0</v>
      </c>
      <c r="AY138" s="87">
        <v>0</v>
      </c>
      <c r="AZ138" s="283">
        <f t="shared" ref="AZ138" si="128">SUM(Z138:AY138)</f>
        <v>0</v>
      </c>
      <c r="BA138" s="253"/>
      <c r="BB138" s="283">
        <v>0</v>
      </c>
      <c r="BC138" s="283">
        <v>0</v>
      </c>
      <c r="BD138" s="283">
        <f t="shared" ref="BD138" si="129">AZ138+BC138</f>
        <v>0</v>
      </c>
      <c r="BE138" s="253"/>
      <c r="BF138" s="284">
        <f t="shared" si="121"/>
        <v>333.30200000000002</v>
      </c>
      <c r="BG138" s="283">
        <f t="shared" ref="BG138" si="130">SUM(AA138:AY138)</f>
        <v>0</v>
      </c>
      <c r="BH138" s="283">
        <f t="shared" si="123"/>
        <v>0</v>
      </c>
      <c r="BI138" s="283">
        <f t="shared" ref="BI138" si="131">BG138+BB138</f>
        <v>0</v>
      </c>
      <c r="BJ138" s="283">
        <f t="shared" ref="BJ138" si="132">AZ138+BG138-BH138</f>
        <v>0</v>
      </c>
      <c r="BL138" s="88" t="str">
        <f t="shared" si="87"/>
        <v xml:space="preserve">A-03-03-01-001Compra Insumos Gestión Documental </v>
      </c>
      <c r="BM138" s="88">
        <f t="shared" si="88"/>
        <v>0</v>
      </c>
      <c r="BN138" s="88" t="b">
        <f t="shared" si="89"/>
        <v>1</v>
      </c>
    </row>
    <row r="139" spans="1:66" s="121" customFormat="1" ht="23.25" customHeight="1" x14ac:dyDescent="0.25">
      <c r="A139" s="122">
        <f t="shared" si="116"/>
        <v>300</v>
      </c>
      <c r="B139" s="108">
        <v>30</v>
      </c>
      <c r="C139" s="108">
        <v>3</v>
      </c>
      <c r="D139" s="108">
        <f t="shared" si="117"/>
        <v>300</v>
      </c>
      <c r="E139" s="108">
        <v>3</v>
      </c>
      <c r="F139" s="123">
        <f t="shared" si="118"/>
        <v>333.303</v>
      </c>
      <c r="G139" s="249">
        <v>333.303</v>
      </c>
      <c r="H139" s="108" t="s">
        <v>49</v>
      </c>
      <c r="I139" s="108" t="s">
        <v>50</v>
      </c>
      <c r="J139" s="108" t="s">
        <v>51</v>
      </c>
      <c r="K139" s="95" t="s">
        <v>52</v>
      </c>
      <c r="L139" s="124" t="s">
        <v>53</v>
      </c>
      <c r="M139" s="108" t="s">
        <v>52</v>
      </c>
      <c r="N139" s="124" t="s">
        <v>53</v>
      </c>
      <c r="O139" s="108" t="s">
        <v>52</v>
      </c>
      <c r="P139" s="124" t="s">
        <v>53</v>
      </c>
      <c r="Q139" s="108" t="s">
        <v>52</v>
      </c>
      <c r="R139" s="108"/>
      <c r="S139" s="108"/>
      <c r="T139" s="108"/>
      <c r="U139" s="108"/>
      <c r="V139" s="125" t="s">
        <v>140</v>
      </c>
      <c r="W139" s="125" t="s">
        <v>158</v>
      </c>
      <c r="X139" s="126" t="s">
        <v>278</v>
      </c>
      <c r="Y139" s="108" t="s">
        <v>280</v>
      </c>
      <c r="Z139" s="244">
        <v>0</v>
      </c>
      <c r="AA139" s="87">
        <v>0</v>
      </c>
      <c r="AB139" s="87">
        <v>0</v>
      </c>
      <c r="AC139" s="87">
        <v>0</v>
      </c>
      <c r="AD139" s="87">
        <v>0</v>
      </c>
      <c r="AE139" s="87">
        <v>0</v>
      </c>
      <c r="AF139" s="87">
        <v>0</v>
      </c>
      <c r="AG139" s="87">
        <v>0</v>
      </c>
      <c r="AH139" s="87">
        <v>0</v>
      </c>
      <c r="AI139" s="87">
        <v>0</v>
      </c>
      <c r="AJ139" s="87">
        <v>0</v>
      </c>
      <c r="AK139" s="87">
        <v>0</v>
      </c>
      <c r="AL139" s="87">
        <v>0</v>
      </c>
      <c r="AM139" s="87">
        <v>0</v>
      </c>
      <c r="AN139" s="87">
        <v>0</v>
      </c>
      <c r="AO139" s="87">
        <v>0</v>
      </c>
      <c r="AP139" s="87">
        <v>0</v>
      </c>
      <c r="AQ139" s="87">
        <v>0</v>
      </c>
      <c r="AR139" s="87">
        <v>0</v>
      </c>
      <c r="AS139" s="87">
        <v>0</v>
      </c>
      <c r="AT139" s="87">
        <v>0</v>
      </c>
      <c r="AU139" s="87">
        <v>0</v>
      </c>
      <c r="AV139" s="87">
        <v>0</v>
      </c>
      <c r="AW139" s="87">
        <v>0</v>
      </c>
      <c r="AX139" s="87">
        <v>0</v>
      </c>
      <c r="AY139" s="87">
        <v>0</v>
      </c>
      <c r="AZ139" s="283">
        <f t="shared" si="119"/>
        <v>0</v>
      </c>
      <c r="BA139" s="253"/>
      <c r="BB139" s="283">
        <v>0</v>
      </c>
      <c r="BC139" s="283">
        <v>0</v>
      </c>
      <c r="BD139" s="283">
        <f t="shared" si="120"/>
        <v>0</v>
      </c>
      <c r="BE139" s="253"/>
      <c r="BF139" s="284">
        <f t="shared" si="121"/>
        <v>333.303</v>
      </c>
      <c r="BG139" s="283">
        <f t="shared" si="122"/>
        <v>0</v>
      </c>
      <c r="BH139" s="283">
        <f t="shared" si="123"/>
        <v>0</v>
      </c>
      <c r="BI139" s="283">
        <f t="shared" si="115"/>
        <v>0</v>
      </c>
      <c r="BJ139" s="283">
        <f t="shared" si="124"/>
        <v>0</v>
      </c>
      <c r="BL139" s="88" t="str">
        <f t="shared" si="87"/>
        <v>A-03-03-01-001Arrendamiento de Inmuebles - Bodega Documental</v>
      </c>
      <c r="BM139" s="88">
        <f t="shared" si="88"/>
        <v>0</v>
      </c>
      <c r="BN139" s="88" t="b">
        <f t="shared" si="89"/>
        <v>1</v>
      </c>
    </row>
    <row r="140" spans="1:66" s="121" customFormat="1" ht="23.25" customHeight="1" x14ac:dyDescent="0.25">
      <c r="A140" s="122">
        <f t="shared" si="116"/>
        <v>300</v>
      </c>
      <c r="B140" s="108">
        <v>30</v>
      </c>
      <c r="C140" s="108">
        <v>3</v>
      </c>
      <c r="D140" s="108">
        <f t="shared" si="117"/>
        <v>300</v>
      </c>
      <c r="E140" s="108">
        <v>4</v>
      </c>
      <c r="F140" s="123">
        <f t="shared" si="118"/>
        <v>333.30399999999997</v>
      </c>
      <c r="G140" s="249">
        <v>333.30399999999997</v>
      </c>
      <c r="H140" s="108" t="s">
        <v>49</v>
      </c>
      <c r="I140" s="108" t="s">
        <v>50</v>
      </c>
      <c r="J140" s="108" t="s">
        <v>51</v>
      </c>
      <c r="K140" s="95" t="s">
        <v>52</v>
      </c>
      <c r="L140" s="124" t="s">
        <v>53</v>
      </c>
      <c r="M140" s="108" t="s">
        <v>52</v>
      </c>
      <c r="N140" s="124" t="s">
        <v>53</v>
      </c>
      <c r="O140" s="108" t="s">
        <v>52</v>
      </c>
      <c r="P140" s="124" t="s">
        <v>53</v>
      </c>
      <c r="Q140" s="108" t="s">
        <v>52</v>
      </c>
      <c r="R140" s="108"/>
      <c r="S140" s="108"/>
      <c r="T140" s="108"/>
      <c r="U140" s="108"/>
      <c r="V140" s="125" t="s">
        <v>140</v>
      </c>
      <c r="W140" s="125" t="s">
        <v>158</v>
      </c>
      <c r="X140" s="126" t="s">
        <v>278</v>
      </c>
      <c r="Y140" s="108" t="s">
        <v>282</v>
      </c>
      <c r="Z140" s="127">
        <v>0</v>
      </c>
      <c r="AA140" s="87">
        <v>0</v>
      </c>
      <c r="AB140" s="87">
        <v>0</v>
      </c>
      <c r="AC140" s="87">
        <v>0</v>
      </c>
      <c r="AD140" s="87">
        <v>0</v>
      </c>
      <c r="AE140" s="87">
        <v>0</v>
      </c>
      <c r="AF140" s="87">
        <v>0</v>
      </c>
      <c r="AG140" s="87">
        <v>0</v>
      </c>
      <c r="AH140" s="87">
        <v>0</v>
      </c>
      <c r="AI140" s="87">
        <v>0</v>
      </c>
      <c r="AJ140" s="87">
        <v>0</v>
      </c>
      <c r="AK140" s="87">
        <v>0</v>
      </c>
      <c r="AL140" s="87">
        <v>0</v>
      </c>
      <c r="AM140" s="87">
        <v>0</v>
      </c>
      <c r="AN140" s="87">
        <v>0</v>
      </c>
      <c r="AO140" s="87">
        <v>0</v>
      </c>
      <c r="AP140" s="87">
        <v>0</v>
      </c>
      <c r="AQ140" s="87">
        <v>0</v>
      </c>
      <c r="AR140" s="87">
        <v>0</v>
      </c>
      <c r="AS140" s="87">
        <v>0</v>
      </c>
      <c r="AT140" s="87">
        <v>0</v>
      </c>
      <c r="AU140" s="87">
        <v>0</v>
      </c>
      <c r="AV140" s="87">
        <v>0</v>
      </c>
      <c r="AW140" s="87">
        <v>0</v>
      </c>
      <c r="AX140" s="87">
        <v>0</v>
      </c>
      <c r="AY140" s="87">
        <v>0</v>
      </c>
      <c r="AZ140" s="283">
        <f t="shared" si="119"/>
        <v>0</v>
      </c>
      <c r="BA140" s="253"/>
      <c r="BB140" s="283">
        <v>0</v>
      </c>
      <c r="BC140" s="283">
        <v>0</v>
      </c>
      <c r="BD140" s="283">
        <f t="shared" si="120"/>
        <v>0</v>
      </c>
      <c r="BE140" s="253"/>
      <c r="BF140" s="284">
        <f t="shared" si="121"/>
        <v>333.30399999999997</v>
      </c>
      <c r="BG140" s="283">
        <f t="shared" si="122"/>
        <v>0</v>
      </c>
      <c r="BH140" s="283">
        <f t="shared" si="123"/>
        <v>0</v>
      </c>
      <c r="BI140" s="283">
        <f t="shared" si="115"/>
        <v>0</v>
      </c>
      <c r="BJ140" s="283">
        <f t="shared" si="124"/>
        <v>0</v>
      </c>
      <c r="BL140" s="88" t="str">
        <f t="shared" si="87"/>
        <v>A-03-03-01-001Servicios Postales de Correspondencia</v>
      </c>
      <c r="BM140" s="88">
        <f t="shared" si="88"/>
        <v>0</v>
      </c>
      <c r="BN140" s="88" t="b">
        <f t="shared" si="89"/>
        <v>1</v>
      </c>
    </row>
    <row r="141" spans="1:66" s="121" customFormat="1" ht="23.25" customHeight="1" x14ac:dyDescent="0.25">
      <c r="A141" s="122">
        <f t="shared" ref="A141" si="133">IF(V141="a. DIRECCIÓN GENERAL",100,IF(V141="c. SECRETARIA GENERAL",300,IF(V141="b. DIR. PROGRAMATICA DE REINTEGRACION",200)))</f>
        <v>300</v>
      </c>
      <c r="B141" s="108">
        <v>40</v>
      </c>
      <c r="C141" s="128">
        <v>0</v>
      </c>
      <c r="D141" s="108">
        <f t="shared" ref="D141" si="134">IF(I141="P",100,IF(OR(I141="G",I141="GA"),200,IF(OR(I141="T",I141="TP",I141="TF"),300,IF(I141="I",400,IF(I141="B",500)))))</f>
        <v>300</v>
      </c>
      <c r="E141" s="128">
        <v>1</v>
      </c>
      <c r="F141" s="123">
        <f t="shared" ref="F141" si="135">A141+B141+C141+((D141+E141)/1000)</f>
        <v>340.30099999999999</v>
      </c>
      <c r="G141" s="249">
        <v>340.30099999999999</v>
      </c>
      <c r="H141" s="108" t="s">
        <v>49</v>
      </c>
      <c r="I141" s="108" t="s">
        <v>50</v>
      </c>
      <c r="J141" s="108" t="s">
        <v>51</v>
      </c>
      <c r="K141" s="95" t="s">
        <v>52</v>
      </c>
      <c r="L141" s="124" t="s">
        <v>53</v>
      </c>
      <c r="M141" s="108" t="s">
        <v>52</v>
      </c>
      <c r="N141" s="124" t="s">
        <v>53</v>
      </c>
      <c r="O141" s="108" t="s">
        <v>52</v>
      </c>
      <c r="P141" s="124" t="s">
        <v>53</v>
      </c>
      <c r="Q141" s="108" t="s">
        <v>52</v>
      </c>
      <c r="R141" s="108"/>
      <c r="S141" s="108"/>
      <c r="T141" s="108"/>
      <c r="U141" s="108"/>
      <c r="V141" s="125" t="s">
        <v>140</v>
      </c>
      <c r="W141" s="125" t="s">
        <v>284</v>
      </c>
      <c r="X141" s="126" t="s">
        <v>285</v>
      </c>
      <c r="Y141" s="108" t="s">
        <v>286</v>
      </c>
      <c r="Z141" s="127">
        <v>1642722031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87">
        <v>0</v>
      </c>
      <c r="AI141" s="87">
        <v>0</v>
      </c>
      <c r="AJ141" s="87">
        <v>0</v>
      </c>
      <c r="AK141" s="87">
        <v>0</v>
      </c>
      <c r="AL141" s="87">
        <v>0</v>
      </c>
      <c r="AM141" s="87">
        <v>0</v>
      </c>
      <c r="AN141" s="87">
        <v>0</v>
      </c>
      <c r="AO141" s="87">
        <v>0</v>
      </c>
      <c r="AP141" s="87">
        <v>0</v>
      </c>
      <c r="AQ141" s="87">
        <v>0</v>
      </c>
      <c r="AR141" s="87">
        <v>0</v>
      </c>
      <c r="AS141" s="87">
        <v>0</v>
      </c>
      <c r="AT141" s="87">
        <v>0</v>
      </c>
      <c r="AU141" s="87">
        <v>0</v>
      </c>
      <c r="AV141" s="87">
        <v>0</v>
      </c>
      <c r="AW141" s="87">
        <v>0</v>
      </c>
      <c r="AX141" s="87">
        <v>0</v>
      </c>
      <c r="AY141" s="87">
        <v>0</v>
      </c>
      <c r="AZ141" s="283">
        <f t="shared" ref="AZ141" si="136">SUM(Z141:AY141)</f>
        <v>1642722031</v>
      </c>
      <c r="BA141" s="253"/>
      <c r="BB141" s="283">
        <v>0</v>
      </c>
      <c r="BC141" s="283">
        <v>0</v>
      </c>
      <c r="BD141" s="283">
        <f t="shared" ref="BD141" si="137">AZ141+BC141</f>
        <v>1642722031</v>
      </c>
      <c r="BE141" s="253"/>
      <c r="BF141" s="284">
        <f t="shared" si="121"/>
        <v>340.30099999999999</v>
      </c>
      <c r="BG141" s="283">
        <f t="shared" ref="BG141" si="138">SUM(AA141:AY141)</f>
        <v>0</v>
      </c>
      <c r="BH141" s="283">
        <f t="shared" si="123"/>
        <v>1642722031</v>
      </c>
      <c r="BI141" s="283">
        <f t="shared" ref="BI141" si="139">BG141+BB141</f>
        <v>0</v>
      </c>
      <c r="BJ141" s="283">
        <f t="shared" ref="BJ141" si="140">AZ141+BG141-BH141</f>
        <v>0</v>
      </c>
      <c r="BL141" s="88" t="str">
        <f t="shared" si="87"/>
        <v>A-03-03-01-001Conectividad y Comunicaciones</v>
      </c>
      <c r="BM141" s="88">
        <f t="shared" si="88"/>
        <v>1642722031</v>
      </c>
      <c r="BN141" s="88" t="b">
        <f t="shared" si="89"/>
        <v>1</v>
      </c>
    </row>
    <row r="142" spans="1:66" s="121" customFormat="1" ht="23.25" customHeight="1" x14ac:dyDescent="0.25">
      <c r="A142" s="122">
        <f t="shared" si="116"/>
        <v>300</v>
      </c>
      <c r="B142" s="108">
        <v>40</v>
      </c>
      <c r="C142" s="108">
        <v>0</v>
      </c>
      <c r="D142" s="108">
        <f t="shared" si="117"/>
        <v>300</v>
      </c>
      <c r="E142" s="108">
        <v>2</v>
      </c>
      <c r="F142" s="123">
        <f t="shared" si="118"/>
        <v>340.30200000000002</v>
      </c>
      <c r="G142" s="249">
        <v>340.30200000000002</v>
      </c>
      <c r="H142" s="108" t="s">
        <v>49</v>
      </c>
      <c r="I142" s="108" t="s">
        <v>50</v>
      </c>
      <c r="J142" s="108" t="s">
        <v>51</v>
      </c>
      <c r="K142" s="95" t="s">
        <v>52</v>
      </c>
      <c r="L142" s="124" t="s">
        <v>53</v>
      </c>
      <c r="M142" s="108" t="s">
        <v>52</v>
      </c>
      <c r="N142" s="124" t="s">
        <v>53</v>
      </c>
      <c r="O142" s="108" t="s">
        <v>52</v>
      </c>
      <c r="P142" s="124" t="s">
        <v>53</v>
      </c>
      <c r="Q142" s="108" t="s">
        <v>52</v>
      </c>
      <c r="R142" s="243"/>
      <c r="S142" s="243"/>
      <c r="T142" s="243"/>
      <c r="U142" s="243"/>
      <c r="V142" s="125" t="s">
        <v>140</v>
      </c>
      <c r="W142" s="125" t="s">
        <v>284</v>
      </c>
      <c r="X142" s="126" t="s">
        <v>285</v>
      </c>
      <c r="Y142" s="108" t="s">
        <v>287</v>
      </c>
      <c r="Z142" s="244">
        <v>0</v>
      </c>
      <c r="AA142" s="87">
        <v>0</v>
      </c>
      <c r="AB142" s="87">
        <v>0</v>
      </c>
      <c r="AC142" s="87">
        <v>0</v>
      </c>
      <c r="AD142" s="87">
        <v>0</v>
      </c>
      <c r="AE142" s="87">
        <v>0</v>
      </c>
      <c r="AF142" s="87">
        <v>0</v>
      </c>
      <c r="AG142" s="87">
        <v>0</v>
      </c>
      <c r="AH142" s="87">
        <v>0</v>
      </c>
      <c r="AI142" s="87">
        <v>0</v>
      </c>
      <c r="AJ142" s="87"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v>0</v>
      </c>
      <c r="AU142" s="87">
        <v>0</v>
      </c>
      <c r="AV142" s="87">
        <v>0</v>
      </c>
      <c r="AW142" s="87">
        <v>0</v>
      </c>
      <c r="AX142" s="87">
        <v>0</v>
      </c>
      <c r="AY142" s="87">
        <v>0</v>
      </c>
      <c r="AZ142" s="283">
        <f t="shared" si="119"/>
        <v>0</v>
      </c>
      <c r="BA142" s="253"/>
      <c r="BB142" s="283">
        <v>0</v>
      </c>
      <c r="BC142" s="283">
        <v>0</v>
      </c>
      <c r="BD142" s="283">
        <f t="shared" si="120"/>
        <v>0</v>
      </c>
      <c r="BE142" s="253"/>
      <c r="BF142" s="284">
        <f t="shared" si="121"/>
        <v>340.30200000000002</v>
      </c>
      <c r="BG142" s="283">
        <f t="shared" si="122"/>
        <v>0</v>
      </c>
      <c r="BH142" s="283">
        <f t="shared" si="123"/>
        <v>0</v>
      </c>
      <c r="BI142" s="283">
        <f t="shared" si="115"/>
        <v>0</v>
      </c>
      <c r="BJ142" s="283">
        <f t="shared" si="124"/>
        <v>0</v>
      </c>
      <c r="BL142" s="88" t="str">
        <f t="shared" si="87"/>
        <v>A-03-03-01-001Dotación de Equipos</v>
      </c>
      <c r="BM142" s="88">
        <f t="shared" si="88"/>
        <v>0</v>
      </c>
      <c r="BN142" s="88" t="b">
        <f t="shared" si="89"/>
        <v>1</v>
      </c>
    </row>
    <row r="143" spans="1:66" s="121" customFormat="1" ht="23.25" customHeight="1" x14ac:dyDescent="0.25">
      <c r="A143" s="122">
        <f t="shared" ref="A143" si="141">IF(V143="a. DIRECCIÓN GENERAL",100,IF(V143="c. SECRETARIA GENERAL",300,IF(V143="b. DIR. PROGRAMATICA DE REINTEGRACION",200)))</f>
        <v>300</v>
      </c>
      <c r="B143" s="108">
        <v>40</v>
      </c>
      <c r="C143" s="108">
        <v>0</v>
      </c>
      <c r="D143" s="108">
        <f t="shared" ref="D143" si="142">IF(I143="P",100,IF(OR(I143="G",I143="GA"),200,IF(OR(I143="T",I143="TP",I143="TF"),300,IF(I143="I",400,IF(I143="B",500)))))</f>
        <v>300</v>
      </c>
      <c r="E143" s="108">
        <v>3</v>
      </c>
      <c r="F143" s="123">
        <f t="shared" ref="F143" si="143">A143+B143+C143+((D143+E143)/1000)</f>
        <v>340.303</v>
      </c>
      <c r="G143" s="249">
        <v>340.303</v>
      </c>
      <c r="H143" s="108" t="s">
        <v>49</v>
      </c>
      <c r="I143" s="108" t="s">
        <v>50</v>
      </c>
      <c r="J143" s="108" t="s">
        <v>51</v>
      </c>
      <c r="K143" s="95" t="s">
        <v>52</v>
      </c>
      <c r="L143" s="124" t="s">
        <v>53</v>
      </c>
      <c r="M143" s="108" t="s">
        <v>52</v>
      </c>
      <c r="N143" s="124" t="s">
        <v>53</v>
      </c>
      <c r="O143" s="108" t="s">
        <v>52</v>
      </c>
      <c r="P143" s="124" t="s">
        <v>53</v>
      </c>
      <c r="Q143" s="95" t="s">
        <v>52</v>
      </c>
      <c r="R143" s="108"/>
      <c r="S143" s="108"/>
      <c r="T143" s="108"/>
      <c r="U143" s="108"/>
      <c r="V143" s="125" t="s">
        <v>140</v>
      </c>
      <c r="W143" s="126" t="s">
        <v>284</v>
      </c>
      <c r="X143" s="126" t="s">
        <v>285</v>
      </c>
      <c r="Y143" s="108" t="s">
        <v>288</v>
      </c>
      <c r="Z143" s="127">
        <v>0</v>
      </c>
      <c r="AA143" s="87">
        <v>0</v>
      </c>
      <c r="AB143" s="87">
        <v>0</v>
      </c>
      <c r="AC143" s="87">
        <v>0</v>
      </c>
      <c r="AD143" s="87">
        <v>0</v>
      </c>
      <c r="AE143" s="87">
        <v>0</v>
      </c>
      <c r="AF143" s="87">
        <v>0</v>
      </c>
      <c r="AG143" s="87">
        <v>0</v>
      </c>
      <c r="AH143" s="87">
        <v>0</v>
      </c>
      <c r="AI143" s="87">
        <v>0</v>
      </c>
      <c r="AJ143" s="87"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v>0</v>
      </c>
      <c r="AU143" s="87">
        <v>0</v>
      </c>
      <c r="AV143" s="87">
        <v>0</v>
      </c>
      <c r="AW143" s="87">
        <v>0</v>
      </c>
      <c r="AX143" s="87">
        <v>0</v>
      </c>
      <c r="AY143" s="87">
        <v>0</v>
      </c>
      <c r="AZ143" s="87">
        <f t="shared" ref="AZ143" si="144">SUM(Z143:AY143)</f>
        <v>0</v>
      </c>
      <c r="BA143" s="253"/>
      <c r="BB143" s="283">
        <v>0</v>
      </c>
      <c r="BC143" s="87">
        <v>0</v>
      </c>
      <c r="BD143" s="87">
        <f t="shared" ref="BD143" si="145">AZ143+BC143</f>
        <v>0</v>
      </c>
      <c r="BE143" s="253"/>
      <c r="BF143" s="89">
        <f t="shared" si="121"/>
        <v>340.303</v>
      </c>
      <c r="BG143" s="87">
        <f t="shared" ref="BG143" si="146">SUM(AA143:AY143)</f>
        <v>0</v>
      </c>
      <c r="BH143" s="87">
        <f t="shared" si="123"/>
        <v>0</v>
      </c>
      <c r="BI143" s="87">
        <f t="shared" ref="BI143" si="147">BG143+BB143</f>
        <v>0</v>
      </c>
      <c r="BJ143" s="87">
        <f t="shared" ref="BJ143" si="148">AZ143+BG143-BH143</f>
        <v>0</v>
      </c>
      <c r="BL143" s="88" t="str">
        <f t="shared" ref="BL143" si="149">Q143&amp;Y143</f>
        <v>A-03-03-01-001Renovación y Adquisición de Licenciamiento</v>
      </c>
      <c r="BM143" s="88">
        <f t="shared" ref="BM143" si="150">AZ143</f>
        <v>0</v>
      </c>
      <c r="BN143" s="88" t="b">
        <f t="shared" ref="BN143" si="151">G143=F143</f>
        <v>1</v>
      </c>
    </row>
    <row r="144" spans="1:66" s="121" customFormat="1" ht="23.25" customHeight="1" x14ac:dyDescent="0.25">
      <c r="A144" s="122">
        <f t="shared" si="116"/>
        <v>300</v>
      </c>
      <c r="B144" s="108">
        <v>40</v>
      </c>
      <c r="C144" s="108">
        <v>0</v>
      </c>
      <c r="D144" s="108">
        <f t="shared" si="117"/>
        <v>300</v>
      </c>
      <c r="E144" s="108">
        <v>4</v>
      </c>
      <c r="F144" s="123">
        <f t="shared" si="118"/>
        <v>340.30399999999997</v>
      </c>
      <c r="G144" s="249">
        <v>340.30399999999997</v>
      </c>
      <c r="H144" s="108" t="s">
        <v>49</v>
      </c>
      <c r="I144" s="108" t="s">
        <v>50</v>
      </c>
      <c r="J144" s="108" t="s">
        <v>51</v>
      </c>
      <c r="K144" s="95" t="s">
        <v>52</v>
      </c>
      <c r="L144" s="124" t="s">
        <v>53</v>
      </c>
      <c r="M144" s="108" t="s">
        <v>52</v>
      </c>
      <c r="N144" s="124" t="s">
        <v>53</v>
      </c>
      <c r="O144" s="108" t="s">
        <v>52</v>
      </c>
      <c r="P144" s="124" t="s">
        <v>53</v>
      </c>
      <c r="Q144" s="95" t="s">
        <v>52</v>
      </c>
      <c r="R144" s="108"/>
      <c r="S144" s="108"/>
      <c r="T144" s="108"/>
      <c r="U144" s="108"/>
      <c r="V144" s="125" t="s">
        <v>140</v>
      </c>
      <c r="W144" s="126" t="s">
        <v>284</v>
      </c>
      <c r="X144" s="126" t="s">
        <v>285</v>
      </c>
      <c r="Y144" s="108" t="s">
        <v>289</v>
      </c>
      <c r="Z144" s="127">
        <v>0</v>
      </c>
      <c r="AA144" s="87">
        <v>0</v>
      </c>
      <c r="AB144" s="87">
        <v>0</v>
      </c>
      <c r="AC144" s="87">
        <v>0</v>
      </c>
      <c r="AD144" s="87">
        <v>0</v>
      </c>
      <c r="AE144" s="87">
        <v>0</v>
      </c>
      <c r="AF144" s="87">
        <v>0</v>
      </c>
      <c r="AG144" s="87">
        <v>0</v>
      </c>
      <c r="AH144" s="87">
        <v>0</v>
      </c>
      <c r="AI144" s="87">
        <v>0</v>
      </c>
      <c r="AJ144" s="87"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v>0</v>
      </c>
      <c r="AU144" s="87">
        <v>0</v>
      </c>
      <c r="AV144" s="87">
        <v>0</v>
      </c>
      <c r="AW144" s="87">
        <v>0</v>
      </c>
      <c r="AX144" s="87">
        <v>0</v>
      </c>
      <c r="AY144" s="87">
        <v>0</v>
      </c>
      <c r="AZ144" s="283">
        <f t="shared" si="119"/>
        <v>0</v>
      </c>
      <c r="BA144" s="253"/>
      <c r="BB144" s="283">
        <v>0</v>
      </c>
      <c r="BC144" s="283">
        <v>0</v>
      </c>
      <c r="BD144" s="283">
        <f t="shared" si="120"/>
        <v>0</v>
      </c>
      <c r="BE144" s="253"/>
      <c r="BF144" s="284">
        <f t="shared" si="121"/>
        <v>340.30399999999997</v>
      </c>
      <c r="BG144" s="283">
        <f t="shared" si="122"/>
        <v>0</v>
      </c>
      <c r="BH144" s="283">
        <f t="shared" si="123"/>
        <v>0</v>
      </c>
      <c r="BI144" s="283">
        <f t="shared" si="115"/>
        <v>0</v>
      </c>
      <c r="BJ144" s="283">
        <f t="shared" si="124"/>
        <v>0</v>
      </c>
      <c r="BL144" s="88" t="str">
        <f t="shared" si="87"/>
        <v>A-03-03-01-001Servicio Premier de Microsoft y Conexos</v>
      </c>
      <c r="BM144" s="88">
        <f t="shared" si="88"/>
        <v>0</v>
      </c>
      <c r="BN144" s="88" t="b">
        <f t="shared" si="89"/>
        <v>1</v>
      </c>
    </row>
    <row r="145" spans="1:66" s="121" customFormat="1" ht="23.25" customHeight="1" x14ac:dyDescent="0.25">
      <c r="A145" s="122">
        <f t="shared" si="116"/>
        <v>300</v>
      </c>
      <c r="B145" s="108">
        <v>40</v>
      </c>
      <c r="C145" s="108">
        <v>0</v>
      </c>
      <c r="D145" s="108">
        <f t="shared" si="117"/>
        <v>300</v>
      </c>
      <c r="E145" s="108">
        <v>5</v>
      </c>
      <c r="F145" s="123">
        <f t="shared" si="118"/>
        <v>340.30500000000001</v>
      </c>
      <c r="G145" s="249">
        <v>340.30500000000001</v>
      </c>
      <c r="H145" s="108" t="s">
        <v>49</v>
      </c>
      <c r="I145" s="108" t="s">
        <v>50</v>
      </c>
      <c r="J145" s="108" t="s">
        <v>51</v>
      </c>
      <c r="K145" s="95" t="s">
        <v>52</v>
      </c>
      <c r="L145" s="124" t="s">
        <v>53</v>
      </c>
      <c r="M145" s="108" t="s">
        <v>52</v>
      </c>
      <c r="N145" s="124" t="s">
        <v>53</v>
      </c>
      <c r="O145" s="108" t="s">
        <v>52</v>
      </c>
      <c r="P145" s="124" t="s">
        <v>53</v>
      </c>
      <c r="Q145" s="95" t="s">
        <v>52</v>
      </c>
      <c r="R145" s="108"/>
      <c r="S145" s="108"/>
      <c r="T145" s="108"/>
      <c r="U145" s="108"/>
      <c r="V145" s="125" t="s">
        <v>140</v>
      </c>
      <c r="W145" s="126" t="s">
        <v>284</v>
      </c>
      <c r="X145" s="126" t="s">
        <v>285</v>
      </c>
      <c r="Y145" s="108" t="s">
        <v>290</v>
      </c>
      <c r="Z145" s="127">
        <v>13559105153</v>
      </c>
      <c r="AA145" s="87">
        <v>0</v>
      </c>
      <c r="AB145" s="87">
        <v>0</v>
      </c>
      <c r="AC145" s="87">
        <v>0</v>
      </c>
      <c r="AD145" s="87">
        <v>0</v>
      </c>
      <c r="AE145" s="87">
        <v>0</v>
      </c>
      <c r="AF145" s="87">
        <v>0</v>
      </c>
      <c r="AG145" s="87">
        <v>0</v>
      </c>
      <c r="AH145" s="87">
        <v>0</v>
      </c>
      <c r="AI145" s="87">
        <v>0</v>
      </c>
      <c r="AJ145" s="87"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v>0</v>
      </c>
      <c r="AU145" s="87">
        <v>0</v>
      </c>
      <c r="AV145" s="87">
        <v>0</v>
      </c>
      <c r="AW145" s="87">
        <v>0</v>
      </c>
      <c r="AX145" s="87">
        <v>0</v>
      </c>
      <c r="AY145" s="87">
        <v>0</v>
      </c>
      <c r="AZ145" s="87">
        <f t="shared" si="119"/>
        <v>13559105153</v>
      </c>
      <c r="BA145" s="253"/>
      <c r="BB145" s="283">
        <v>0</v>
      </c>
      <c r="BC145" s="87">
        <v>0</v>
      </c>
      <c r="BD145" s="87">
        <f t="shared" si="120"/>
        <v>13559105153</v>
      </c>
      <c r="BE145" s="253"/>
      <c r="BF145" s="89">
        <f t="shared" si="121"/>
        <v>340.30500000000001</v>
      </c>
      <c r="BG145" s="87">
        <f t="shared" si="122"/>
        <v>0</v>
      </c>
      <c r="BH145" s="87">
        <f t="shared" si="123"/>
        <v>13559105153</v>
      </c>
      <c r="BI145" s="87">
        <f t="shared" si="115"/>
        <v>0</v>
      </c>
      <c r="BJ145" s="87">
        <f t="shared" si="124"/>
        <v>0</v>
      </c>
      <c r="BL145" s="88" t="str">
        <f t="shared" si="87"/>
        <v>A-03-03-01-001Servicios Tecnológicos</v>
      </c>
      <c r="BM145" s="88">
        <f t="shared" si="88"/>
        <v>13559105153</v>
      </c>
      <c r="BN145" s="88" t="b">
        <f t="shared" si="89"/>
        <v>1</v>
      </c>
    </row>
    <row r="146" spans="1:66" s="121" customFormat="1" ht="23.25" customHeight="1" x14ac:dyDescent="0.25">
      <c r="A146" s="122">
        <f t="shared" si="116"/>
        <v>300</v>
      </c>
      <c r="B146" s="108">
        <v>50</v>
      </c>
      <c r="C146" s="108">
        <v>0</v>
      </c>
      <c r="D146" s="108">
        <f t="shared" si="117"/>
        <v>300</v>
      </c>
      <c r="E146" s="108">
        <v>1</v>
      </c>
      <c r="F146" s="123">
        <f t="shared" si="118"/>
        <v>350.30099999999999</v>
      </c>
      <c r="G146" s="249">
        <v>350.30099999999999</v>
      </c>
      <c r="H146" s="108" t="s">
        <v>49</v>
      </c>
      <c r="I146" s="108" t="s">
        <v>50</v>
      </c>
      <c r="J146" s="108" t="s">
        <v>51</v>
      </c>
      <c r="K146" s="95" t="s">
        <v>52</v>
      </c>
      <c r="L146" s="124" t="s">
        <v>53</v>
      </c>
      <c r="M146" s="108" t="s">
        <v>52</v>
      </c>
      <c r="N146" s="124" t="s">
        <v>53</v>
      </c>
      <c r="O146" s="108" t="s">
        <v>52</v>
      </c>
      <c r="P146" s="124" t="s">
        <v>53</v>
      </c>
      <c r="Q146" s="95" t="s">
        <v>52</v>
      </c>
      <c r="R146" s="108"/>
      <c r="S146" s="108"/>
      <c r="T146" s="108"/>
      <c r="U146" s="108"/>
      <c r="V146" s="125" t="s">
        <v>140</v>
      </c>
      <c r="W146" s="126" t="s">
        <v>291</v>
      </c>
      <c r="X146" s="126" t="s">
        <v>292</v>
      </c>
      <c r="Y146" s="108" t="s">
        <v>293</v>
      </c>
      <c r="Z146" s="127">
        <v>372322870</v>
      </c>
      <c r="AA146" s="87">
        <v>0</v>
      </c>
      <c r="AB146" s="87">
        <v>0</v>
      </c>
      <c r="AC146" s="87">
        <v>0</v>
      </c>
      <c r="AD146" s="87">
        <v>0</v>
      </c>
      <c r="AE146" s="87">
        <v>0</v>
      </c>
      <c r="AF146" s="87">
        <v>0</v>
      </c>
      <c r="AG146" s="87">
        <v>0</v>
      </c>
      <c r="AH146" s="87">
        <v>0</v>
      </c>
      <c r="AI146" s="87">
        <v>0</v>
      </c>
      <c r="AJ146" s="87">
        <v>0</v>
      </c>
      <c r="AK146" s="87">
        <v>0</v>
      </c>
      <c r="AL146" s="87">
        <v>0</v>
      </c>
      <c r="AM146" s="87">
        <v>0</v>
      </c>
      <c r="AN146" s="87">
        <v>0</v>
      </c>
      <c r="AO146" s="87">
        <v>0</v>
      </c>
      <c r="AP146" s="87">
        <v>0</v>
      </c>
      <c r="AQ146" s="87">
        <v>0</v>
      </c>
      <c r="AR146" s="87">
        <v>0</v>
      </c>
      <c r="AS146" s="87">
        <v>0</v>
      </c>
      <c r="AT146" s="87">
        <v>0</v>
      </c>
      <c r="AU146" s="87">
        <v>0</v>
      </c>
      <c r="AV146" s="87">
        <v>0</v>
      </c>
      <c r="AW146" s="87">
        <v>0</v>
      </c>
      <c r="AX146" s="87">
        <v>0</v>
      </c>
      <c r="AY146" s="87">
        <v>0</v>
      </c>
      <c r="AZ146" s="283">
        <f t="shared" si="119"/>
        <v>372322870</v>
      </c>
      <c r="BA146" s="253"/>
      <c r="BB146" s="283">
        <v>0</v>
      </c>
      <c r="BC146" s="283">
        <v>0</v>
      </c>
      <c r="BD146" s="283">
        <f t="shared" si="120"/>
        <v>372322870</v>
      </c>
      <c r="BE146" s="253"/>
      <c r="BF146" s="284">
        <f t="shared" si="121"/>
        <v>350.30099999999999</v>
      </c>
      <c r="BG146" s="283">
        <f t="shared" si="122"/>
        <v>0</v>
      </c>
      <c r="BH146" s="283">
        <f t="shared" si="123"/>
        <v>372322870</v>
      </c>
      <c r="BI146" s="283">
        <f t="shared" si="115"/>
        <v>0</v>
      </c>
      <c r="BJ146" s="283">
        <f t="shared" si="124"/>
        <v>0</v>
      </c>
      <c r="BL146" s="88" t="str">
        <f t="shared" si="87"/>
        <v>A-03-03-01-001Administrar Servicio Centro de Contacto</v>
      </c>
      <c r="BM146" s="88">
        <f t="shared" si="88"/>
        <v>372322870</v>
      </c>
      <c r="BN146" s="88" t="b">
        <f t="shared" si="89"/>
        <v>1</v>
      </c>
    </row>
    <row r="147" spans="1:66" s="121" customFormat="1" ht="23.25" customHeight="1" x14ac:dyDescent="0.25">
      <c r="A147" s="122">
        <f t="shared" si="116"/>
        <v>300</v>
      </c>
      <c r="B147" s="108">
        <v>50</v>
      </c>
      <c r="C147" s="108">
        <v>0</v>
      </c>
      <c r="D147" s="108">
        <f t="shared" si="117"/>
        <v>300</v>
      </c>
      <c r="E147" s="108">
        <v>2</v>
      </c>
      <c r="F147" s="123">
        <f t="shared" si="118"/>
        <v>350.30200000000002</v>
      </c>
      <c r="G147" s="249">
        <v>350.30200000000002</v>
      </c>
      <c r="H147" s="108" t="s">
        <v>49</v>
      </c>
      <c r="I147" s="108" t="s">
        <v>50</v>
      </c>
      <c r="J147" s="108" t="s">
        <v>51</v>
      </c>
      <c r="K147" s="95" t="s">
        <v>52</v>
      </c>
      <c r="L147" s="124" t="s">
        <v>53</v>
      </c>
      <c r="M147" s="108" t="s">
        <v>52</v>
      </c>
      <c r="N147" s="124" t="s">
        <v>53</v>
      </c>
      <c r="O147" s="108" t="s">
        <v>52</v>
      </c>
      <c r="P147" s="124" t="s">
        <v>53</v>
      </c>
      <c r="Q147" s="95" t="s">
        <v>52</v>
      </c>
      <c r="R147" s="108"/>
      <c r="S147" s="108"/>
      <c r="T147" s="108"/>
      <c r="U147" s="108"/>
      <c r="V147" s="125" t="s">
        <v>140</v>
      </c>
      <c r="W147" s="126" t="s">
        <v>291</v>
      </c>
      <c r="X147" s="126" t="s">
        <v>292</v>
      </c>
      <c r="Y147" s="108" t="s">
        <v>592</v>
      </c>
      <c r="Z147" s="12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87">
        <v>0</v>
      </c>
      <c r="AI147" s="87">
        <v>0</v>
      </c>
      <c r="AJ147" s="87">
        <v>0</v>
      </c>
      <c r="AK147" s="87">
        <v>0</v>
      </c>
      <c r="AL147" s="87">
        <v>0</v>
      </c>
      <c r="AM147" s="87">
        <v>0</v>
      </c>
      <c r="AN147" s="87">
        <v>0</v>
      </c>
      <c r="AO147" s="87">
        <v>0</v>
      </c>
      <c r="AP147" s="87">
        <v>0</v>
      </c>
      <c r="AQ147" s="87">
        <v>0</v>
      </c>
      <c r="AR147" s="87">
        <v>0</v>
      </c>
      <c r="AS147" s="87">
        <v>0</v>
      </c>
      <c r="AT147" s="87">
        <v>0</v>
      </c>
      <c r="AU147" s="87">
        <v>0</v>
      </c>
      <c r="AV147" s="87">
        <v>0</v>
      </c>
      <c r="AW147" s="87">
        <v>0</v>
      </c>
      <c r="AX147" s="87">
        <v>0</v>
      </c>
      <c r="AY147" s="87">
        <v>0</v>
      </c>
      <c r="AZ147" s="87">
        <f t="shared" si="119"/>
        <v>0</v>
      </c>
      <c r="BA147" s="253"/>
      <c r="BB147" s="283">
        <v>0</v>
      </c>
      <c r="BC147" s="286">
        <v>0</v>
      </c>
      <c r="BD147" s="87">
        <f t="shared" si="120"/>
        <v>0</v>
      </c>
      <c r="BE147" s="253"/>
      <c r="BF147" s="89">
        <f t="shared" si="121"/>
        <v>350.30200000000002</v>
      </c>
      <c r="BG147" s="87">
        <f t="shared" si="122"/>
        <v>0</v>
      </c>
      <c r="BH147" s="87">
        <f t="shared" si="123"/>
        <v>0</v>
      </c>
      <c r="BI147" s="87">
        <f t="shared" si="115"/>
        <v>0</v>
      </c>
      <c r="BJ147" s="87">
        <f t="shared" si="124"/>
        <v>0</v>
      </c>
      <c r="BL147" s="88" t="str">
        <f t="shared" si="87"/>
        <v xml:space="preserve">A-03-03-01-001Asistencia técnica y sensibilización enfoque diferencial </v>
      </c>
      <c r="BM147" s="88">
        <f t="shared" si="88"/>
        <v>0</v>
      </c>
      <c r="BN147" s="88" t="b">
        <f t="shared" si="89"/>
        <v>1</v>
      </c>
    </row>
    <row r="148" spans="1:66" s="121" customFormat="1" ht="23.25" customHeight="1" x14ac:dyDescent="0.25">
      <c r="A148" s="122">
        <f t="shared" si="116"/>
        <v>300</v>
      </c>
      <c r="B148" s="108">
        <v>50</v>
      </c>
      <c r="C148" s="108">
        <v>0</v>
      </c>
      <c r="D148" s="108">
        <f t="shared" si="117"/>
        <v>200</v>
      </c>
      <c r="E148" s="108">
        <v>1</v>
      </c>
      <c r="F148" s="123">
        <f t="shared" si="118"/>
        <v>350.20100000000002</v>
      </c>
      <c r="G148" s="249">
        <v>350.20100000000002</v>
      </c>
      <c r="H148" s="108" t="s">
        <v>49</v>
      </c>
      <c r="I148" s="108" t="s">
        <v>60</v>
      </c>
      <c r="J148" s="108" t="s">
        <v>61</v>
      </c>
      <c r="K148" s="95" t="s">
        <v>62</v>
      </c>
      <c r="L148" s="124" t="s">
        <v>63</v>
      </c>
      <c r="M148" s="108" t="s">
        <v>64</v>
      </c>
      <c r="N148" s="124" t="s">
        <v>65</v>
      </c>
      <c r="O148" s="108" t="s">
        <v>66</v>
      </c>
      <c r="P148" s="124" t="s">
        <v>67</v>
      </c>
      <c r="Q148" s="95" t="s">
        <v>68</v>
      </c>
      <c r="R148" s="108"/>
      <c r="S148" s="108"/>
      <c r="T148" s="108"/>
      <c r="U148" s="108"/>
      <c r="V148" s="125" t="s">
        <v>140</v>
      </c>
      <c r="W148" s="126" t="s">
        <v>291</v>
      </c>
      <c r="X148" s="126" t="s">
        <v>292</v>
      </c>
      <c r="Y148" s="108" t="s">
        <v>593</v>
      </c>
      <c r="Z148" s="127">
        <v>0</v>
      </c>
      <c r="AA148" s="87">
        <v>0</v>
      </c>
      <c r="AB148" s="87">
        <v>0</v>
      </c>
      <c r="AC148" s="87">
        <v>0</v>
      </c>
      <c r="AD148" s="87">
        <v>0</v>
      </c>
      <c r="AE148" s="87">
        <v>0</v>
      </c>
      <c r="AF148" s="87">
        <v>0</v>
      </c>
      <c r="AG148" s="87">
        <v>0</v>
      </c>
      <c r="AH148" s="87">
        <v>0</v>
      </c>
      <c r="AI148" s="87">
        <v>0</v>
      </c>
      <c r="AJ148" s="87"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v>0</v>
      </c>
      <c r="AU148" s="87">
        <v>0</v>
      </c>
      <c r="AV148" s="87">
        <v>0</v>
      </c>
      <c r="AW148" s="87">
        <v>0</v>
      </c>
      <c r="AX148" s="87">
        <v>0</v>
      </c>
      <c r="AY148" s="87">
        <v>0</v>
      </c>
      <c r="AZ148" s="283">
        <f t="shared" si="119"/>
        <v>0</v>
      </c>
      <c r="BA148" s="253"/>
      <c r="BB148" s="283">
        <v>0</v>
      </c>
      <c r="BC148" s="283">
        <v>0</v>
      </c>
      <c r="BD148" s="283">
        <f t="shared" si="120"/>
        <v>0</v>
      </c>
      <c r="BE148" s="253"/>
      <c r="BF148" s="284">
        <f t="shared" si="121"/>
        <v>350.20100000000002</v>
      </c>
      <c r="BG148" s="283">
        <f t="shared" si="122"/>
        <v>0</v>
      </c>
      <c r="BH148" s="283">
        <f t="shared" si="123"/>
        <v>0</v>
      </c>
      <c r="BI148" s="283">
        <f t="shared" si="115"/>
        <v>0</v>
      </c>
      <c r="BJ148" s="283">
        <f t="shared" si="124"/>
        <v>0</v>
      </c>
      <c r="BL148" s="88" t="str">
        <f t="shared" si="87"/>
        <v>A-02-02-02-008-003Herramienta medición de satisfacción</v>
      </c>
      <c r="BM148" s="88">
        <f t="shared" si="88"/>
        <v>0</v>
      </c>
      <c r="BN148" s="88" t="b">
        <f t="shared" si="89"/>
        <v>1</v>
      </c>
    </row>
    <row r="149" spans="1:66" s="121" customFormat="1" ht="23.25" customHeight="1" x14ac:dyDescent="0.25">
      <c r="A149" s="122">
        <f t="shared" si="116"/>
        <v>300</v>
      </c>
      <c r="B149" s="108">
        <v>60</v>
      </c>
      <c r="C149" s="108">
        <v>0</v>
      </c>
      <c r="D149" s="108">
        <f t="shared" si="117"/>
        <v>200</v>
      </c>
      <c r="E149" s="108">
        <v>1</v>
      </c>
      <c r="F149" s="123">
        <f t="shared" si="118"/>
        <v>360.20100000000002</v>
      </c>
      <c r="G149" s="249">
        <v>360.20100000000002</v>
      </c>
      <c r="H149" s="108" t="s">
        <v>49</v>
      </c>
      <c r="I149" s="108" t="s">
        <v>60</v>
      </c>
      <c r="J149" s="108" t="s">
        <v>61</v>
      </c>
      <c r="K149" s="108" t="s">
        <v>62</v>
      </c>
      <c r="L149" s="124" t="s">
        <v>63</v>
      </c>
      <c r="M149" s="108" t="s">
        <v>64</v>
      </c>
      <c r="N149" s="124" t="s">
        <v>65</v>
      </c>
      <c r="O149" s="108" t="s">
        <v>66</v>
      </c>
      <c r="P149" s="124" t="s">
        <v>67</v>
      </c>
      <c r="Q149" s="108" t="s">
        <v>68</v>
      </c>
      <c r="R149" s="108"/>
      <c r="S149" s="108"/>
      <c r="T149" s="108"/>
      <c r="U149" s="108"/>
      <c r="V149" s="125" t="s">
        <v>140</v>
      </c>
      <c r="W149" s="126" t="s">
        <v>297</v>
      </c>
      <c r="X149" s="126" t="s">
        <v>298</v>
      </c>
      <c r="Y149" s="108" t="s">
        <v>313</v>
      </c>
      <c r="Z149" s="127">
        <v>0</v>
      </c>
      <c r="AA149" s="87">
        <v>0</v>
      </c>
      <c r="AB149" s="87">
        <v>0</v>
      </c>
      <c r="AC149" s="87">
        <v>0</v>
      </c>
      <c r="AD149" s="87">
        <v>0</v>
      </c>
      <c r="AE149" s="87">
        <v>0</v>
      </c>
      <c r="AF149" s="87">
        <v>0</v>
      </c>
      <c r="AG149" s="87">
        <v>0</v>
      </c>
      <c r="AH149" s="87">
        <v>0</v>
      </c>
      <c r="AI149" s="87">
        <v>0</v>
      </c>
      <c r="AJ149" s="87">
        <v>0</v>
      </c>
      <c r="AK149" s="87">
        <v>0</v>
      </c>
      <c r="AL149" s="87">
        <v>0</v>
      </c>
      <c r="AM149" s="87">
        <v>0</v>
      </c>
      <c r="AN149" s="87">
        <v>0</v>
      </c>
      <c r="AO149" s="87">
        <v>0</v>
      </c>
      <c r="AP149" s="87">
        <v>0</v>
      </c>
      <c r="AQ149" s="87">
        <v>0</v>
      </c>
      <c r="AR149" s="87">
        <v>0</v>
      </c>
      <c r="AS149" s="87">
        <v>0</v>
      </c>
      <c r="AT149" s="87">
        <v>0</v>
      </c>
      <c r="AU149" s="87">
        <v>0</v>
      </c>
      <c r="AV149" s="87">
        <v>0</v>
      </c>
      <c r="AW149" s="87">
        <v>0</v>
      </c>
      <c r="AX149" s="87">
        <v>0</v>
      </c>
      <c r="AY149" s="87">
        <v>0</v>
      </c>
      <c r="AZ149" s="283">
        <f t="shared" si="119"/>
        <v>0</v>
      </c>
      <c r="BA149" s="253"/>
      <c r="BB149" s="283">
        <v>0</v>
      </c>
      <c r="BC149" s="283">
        <v>0</v>
      </c>
      <c r="BD149" s="283">
        <f t="shared" si="120"/>
        <v>0</v>
      </c>
      <c r="BE149" s="253"/>
      <c r="BF149" s="284">
        <f t="shared" si="121"/>
        <v>360.20100000000002</v>
      </c>
      <c r="BG149" s="283">
        <f t="shared" si="122"/>
        <v>0</v>
      </c>
      <c r="BH149" s="283">
        <f t="shared" si="123"/>
        <v>0</v>
      </c>
      <c r="BI149" s="283">
        <f t="shared" si="115"/>
        <v>0</v>
      </c>
      <c r="BJ149" s="283">
        <f t="shared" si="124"/>
        <v>0</v>
      </c>
      <c r="BL149" s="88" t="str">
        <f t="shared" ref="BL149:BL185" si="152">Q149&amp;Y149</f>
        <v>A-02-02-02-008-003Bienestar Enfocado al Clima, Cultura y Gestión del Cambio</v>
      </c>
      <c r="BM149" s="88">
        <f t="shared" ref="BM149:BM185" si="153">AZ149</f>
        <v>0</v>
      </c>
      <c r="BN149" s="88" t="b">
        <f t="shared" ref="BN149:BN185" si="154">G149=F149</f>
        <v>1</v>
      </c>
    </row>
    <row r="150" spans="1:66" s="121" customFormat="1" ht="23.25" customHeight="1" x14ac:dyDescent="0.25">
      <c r="A150" s="122">
        <f t="shared" si="116"/>
        <v>300</v>
      </c>
      <c r="B150" s="108">
        <v>60</v>
      </c>
      <c r="C150" s="108">
        <v>0</v>
      </c>
      <c r="D150" s="108">
        <f t="shared" si="117"/>
        <v>200</v>
      </c>
      <c r="E150" s="108">
        <v>2</v>
      </c>
      <c r="F150" s="123">
        <f t="shared" si="118"/>
        <v>360.202</v>
      </c>
      <c r="G150" s="249">
        <v>360.202</v>
      </c>
      <c r="H150" s="108" t="s">
        <v>49</v>
      </c>
      <c r="I150" s="108" t="s">
        <v>60</v>
      </c>
      <c r="J150" s="108" t="s">
        <v>61</v>
      </c>
      <c r="K150" s="108" t="s">
        <v>62</v>
      </c>
      <c r="L150" s="124" t="s">
        <v>63</v>
      </c>
      <c r="M150" s="108" t="s">
        <v>149</v>
      </c>
      <c r="N150" s="124" t="s">
        <v>150</v>
      </c>
      <c r="O150" s="108" t="s">
        <v>294</v>
      </c>
      <c r="P150" s="124" t="s">
        <v>295</v>
      </c>
      <c r="Q150" s="108" t="s">
        <v>296</v>
      </c>
      <c r="R150" s="108"/>
      <c r="S150" s="108"/>
      <c r="T150" s="108"/>
      <c r="U150" s="108"/>
      <c r="V150" s="125" t="s">
        <v>140</v>
      </c>
      <c r="W150" s="126" t="s">
        <v>297</v>
      </c>
      <c r="X150" s="126" t="s">
        <v>298</v>
      </c>
      <c r="Y150" s="108" t="s">
        <v>299</v>
      </c>
      <c r="Z150" s="127">
        <v>0</v>
      </c>
      <c r="AA150" s="87">
        <v>0</v>
      </c>
      <c r="AB150" s="87">
        <v>0</v>
      </c>
      <c r="AC150" s="87">
        <v>0</v>
      </c>
      <c r="AD150" s="87">
        <v>0</v>
      </c>
      <c r="AE150" s="87">
        <v>0</v>
      </c>
      <c r="AF150" s="87">
        <v>0</v>
      </c>
      <c r="AG150" s="87">
        <v>0</v>
      </c>
      <c r="AH150" s="87">
        <v>0</v>
      </c>
      <c r="AI150" s="87">
        <v>0</v>
      </c>
      <c r="AJ150" s="87">
        <v>0</v>
      </c>
      <c r="AK150" s="87">
        <v>0</v>
      </c>
      <c r="AL150" s="87">
        <v>0</v>
      </c>
      <c r="AM150" s="87">
        <v>0</v>
      </c>
      <c r="AN150" s="87">
        <v>0</v>
      </c>
      <c r="AO150" s="87">
        <v>0</v>
      </c>
      <c r="AP150" s="87">
        <v>0</v>
      </c>
      <c r="AQ150" s="87">
        <v>0</v>
      </c>
      <c r="AR150" s="87">
        <v>0</v>
      </c>
      <c r="AS150" s="87">
        <v>0</v>
      </c>
      <c r="AT150" s="87">
        <v>0</v>
      </c>
      <c r="AU150" s="87">
        <v>0</v>
      </c>
      <c r="AV150" s="87">
        <v>0</v>
      </c>
      <c r="AW150" s="87">
        <v>0</v>
      </c>
      <c r="AX150" s="87">
        <v>0</v>
      </c>
      <c r="AY150" s="87">
        <v>0</v>
      </c>
      <c r="AZ150" s="283">
        <f t="shared" si="119"/>
        <v>0</v>
      </c>
      <c r="BA150" s="253"/>
      <c r="BB150" s="283">
        <v>0</v>
      </c>
      <c r="BC150" s="283">
        <v>0</v>
      </c>
      <c r="BD150" s="283">
        <f t="shared" si="120"/>
        <v>0</v>
      </c>
      <c r="BE150" s="253"/>
      <c r="BF150" s="284">
        <f t="shared" si="121"/>
        <v>360.202</v>
      </c>
      <c r="BG150" s="283">
        <f t="shared" si="122"/>
        <v>0</v>
      </c>
      <c r="BH150" s="283">
        <f t="shared" si="123"/>
        <v>0</v>
      </c>
      <c r="BI150" s="283">
        <f t="shared" si="115"/>
        <v>0</v>
      </c>
      <c r="BJ150" s="283">
        <f t="shared" si="124"/>
        <v>0</v>
      </c>
      <c r="BL150" s="88" t="str">
        <f t="shared" si="152"/>
        <v>A-02-02-01-002-007Elementos de SST, emergencias y ergonómicos</v>
      </c>
      <c r="BM150" s="88">
        <f t="shared" si="153"/>
        <v>0</v>
      </c>
      <c r="BN150" s="88" t="b">
        <f t="shared" si="154"/>
        <v>1</v>
      </c>
    </row>
    <row r="151" spans="1:66" s="121" customFormat="1" ht="23.25" customHeight="1" x14ac:dyDescent="0.25">
      <c r="A151" s="122">
        <f t="shared" si="116"/>
        <v>300</v>
      </c>
      <c r="B151" s="108">
        <v>60</v>
      </c>
      <c r="C151" s="108">
        <v>0</v>
      </c>
      <c r="D151" s="108">
        <f t="shared" si="117"/>
        <v>200</v>
      </c>
      <c r="E151" s="108">
        <v>3</v>
      </c>
      <c r="F151" s="123">
        <f t="shared" si="118"/>
        <v>360.20299999999997</v>
      </c>
      <c r="G151" s="249">
        <v>360.20299999999997</v>
      </c>
      <c r="H151" s="108" t="s">
        <v>49</v>
      </c>
      <c r="I151" s="108" t="s">
        <v>60</v>
      </c>
      <c r="J151" s="108" t="s">
        <v>61</v>
      </c>
      <c r="K151" s="108" t="s">
        <v>62</v>
      </c>
      <c r="L151" s="124" t="s">
        <v>63</v>
      </c>
      <c r="M151" s="108" t="s">
        <v>149</v>
      </c>
      <c r="N151" s="124" t="s">
        <v>150</v>
      </c>
      <c r="O151" s="108" t="s">
        <v>187</v>
      </c>
      <c r="P151" s="124" t="s">
        <v>188</v>
      </c>
      <c r="Q151" s="108" t="s">
        <v>301</v>
      </c>
      <c r="R151" s="108"/>
      <c r="S151" s="108"/>
      <c r="T151" s="108"/>
      <c r="U151" s="108"/>
      <c r="V151" s="125" t="s">
        <v>140</v>
      </c>
      <c r="W151" s="126" t="s">
        <v>297</v>
      </c>
      <c r="X151" s="126" t="s">
        <v>298</v>
      </c>
      <c r="Y151" s="108" t="s">
        <v>299</v>
      </c>
      <c r="Z151" s="127">
        <v>160000000</v>
      </c>
      <c r="AA151" s="87">
        <v>0</v>
      </c>
      <c r="AB151" s="87">
        <v>0</v>
      </c>
      <c r="AC151" s="87">
        <v>0</v>
      </c>
      <c r="AD151" s="87">
        <v>0</v>
      </c>
      <c r="AE151" s="87">
        <v>0</v>
      </c>
      <c r="AF151" s="87">
        <v>0</v>
      </c>
      <c r="AG151" s="87">
        <v>0</v>
      </c>
      <c r="AH151" s="87">
        <v>0</v>
      </c>
      <c r="AI151" s="87">
        <v>0</v>
      </c>
      <c r="AJ151" s="87">
        <v>0</v>
      </c>
      <c r="AK151" s="87">
        <v>0</v>
      </c>
      <c r="AL151" s="87">
        <v>0</v>
      </c>
      <c r="AM151" s="87">
        <v>0</v>
      </c>
      <c r="AN151" s="87">
        <v>0</v>
      </c>
      <c r="AO151" s="87">
        <v>0</v>
      </c>
      <c r="AP151" s="87">
        <v>0</v>
      </c>
      <c r="AQ151" s="87">
        <v>0</v>
      </c>
      <c r="AR151" s="87">
        <v>0</v>
      </c>
      <c r="AS151" s="87">
        <v>0</v>
      </c>
      <c r="AT151" s="87">
        <v>0</v>
      </c>
      <c r="AU151" s="87">
        <v>0</v>
      </c>
      <c r="AV151" s="87">
        <v>0</v>
      </c>
      <c r="AW151" s="87">
        <v>0</v>
      </c>
      <c r="AX151" s="87">
        <v>0</v>
      </c>
      <c r="AY151" s="87">
        <v>0</v>
      </c>
      <c r="AZ151" s="283">
        <f t="shared" si="119"/>
        <v>160000000</v>
      </c>
      <c r="BA151" s="253"/>
      <c r="BB151" s="283">
        <v>0</v>
      </c>
      <c r="BC151" s="283">
        <v>0</v>
      </c>
      <c r="BD151" s="283">
        <f t="shared" si="120"/>
        <v>160000000</v>
      </c>
      <c r="BE151" s="253"/>
      <c r="BF151" s="284">
        <f t="shared" si="121"/>
        <v>360.20299999999997</v>
      </c>
      <c r="BG151" s="283">
        <f t="shared" si="122"/>
        <v>0</v>
      </c>
      <c r="BH151" s="283">
        <f t="shared" si="123"/>
        <v>160000000</v>
      </c>
      <c r="BI151" s="283">
        <f t="shared" si="115"/>
        <v>0</v>
      </c>
      <c r="BJ151" s="283">
        <f t="shared" si="124"/>
        <v>0</v>
      </c>
      <c r="BL151" s="88" t="str">
        <f t="shared" si="152"/>
        <v>A-02-02-01-003-008Elementos de SST, emergencias y ergonómicos</v>
      </c>
      <c r="BM151" s="88">
        <f t="shared" si="153"/>
        <v>160000000</v>
      </c>
      <c r="BN151" s="88" t="b">
        <f t="shared" si="154"/>
        <v>1</v>
      </c>
    </row>
    <row r="152" spans="1:66" s="121" customFormat="1" ht="23.25" customHeight="1" x14ac:dyDescent="0.25">
      <c r="A152" s="122">
        <f t="shared" si="116"/>
        <v>300</v>
      </c>
      <c r="B152" s="108">
        <v>60</v>
      </c>
      <c r="C152" s="108">
        <v>0</v>
      </c>
      <c r="D152" s="108">
        <f t="shared" si="117"/>
        <v>200</v>
      </c>
      <c r="E152" s="108">
        <v>4</v>
      </c>
      <c r="F152" s="123">
        <f t="shared" si="118"/>
        <v>360.20400000000001</v>
      </c>
      <c r="G152" s="249">
        <v>360.20400000000001</v>
      </c>
      <c r="H152" s="108" t="s">
        <v>49</v>
      </c>
      <c r="I152" s="108" t="s">
        <v>60</v>
      </c>
      <c r="J152" s="108" t="s">
        <v>61</v>
      </c>
      <c r="K152" s="108" t="s">
        <v>62</v>
      </c>
      <c r="L152" s="124" t="s">
        <v>63</v>
      </c>
      <c r="M152" s="108" t="s">
        <v>149</v>
      </c>
      <c r="N152" s="124" t="s">
        <v>150</v>
      </c>
      <c r="O152" s="108" t="s">
        <v>187</v>
      </c>
      <c r="P152" s="124" t="s">
        <v>188</v>
      </c>
      <c r="Q152" s="108" t="s">
        <v>241</v>
      </c>
      <c r="R152" s="108"/>
      <c r="S152" s="108"/>
      <c r="T152" s="108"/>
      <c r="U152" s="108"/>
      <c r="V152" s="125" t="s">
        <v>140</v>
      </c>
      <c r="W152" s="126" t="s">
        <v>297</v>
      </c>
      <c r="X152" s="126" t="s">
        <v>298</v>
      </c>
      <c r="Y152" s="108" t="s">
        <v>299</v>
      </c>
      <c r="Z152" s="127">
        <v>0</v>
      </c>
      <c r="AA152" s="87">
        <v>0</v>
      </c>
      <c r="AB152" s="87">
        <v>0</v>
      </c>
      <c r="AC152" s="87">
        <v>0</v>
      </c>
      <c r="AD152" s="87">
        <v>0</v>
      </c>
      <c r="AE152" s="87">
        <v>0</v>
      </c>
      <c r="AF152" s="87">
        <v>0</v>
      </c>
      <c r="AG152" s="87">
        <v>0</v>
      </c>
      <c r="AH152" s="87">
        <v>0</v>
      </c>
      <c r="AI152" s="87">
        <v>0</v>
      </c>
      <c r="AJ152" s="87">
        <v>0</v>
      </c>
      <c r="AK152" s="87">
        <v>0</v>
      </c>
      <c r="AL152" s="87">
        <v>0</v>
      </c>
      <c r="AM152" s="87">
        <v>0</v>
      </c>
      <c r="AN152" s="87">
        <v>0</v>
      </c>
      <c r="AO152" s="87">
        <v>0</v>
      </c>
      <c r="AP152" s="87">
        <v>0</v>
      </c>
      <c r="AQ152" s="87">
        <v>0</v>
      </c>
      <c r="AR152" s="87">
        <v>0</v>
      </c>
      <c r="AS152" s="87">
        <v>0</v>
      </c>
      <c r="AT152" s="87">
        <v>0</v>
      </c>
      <c r="AU152" s="87">
        <v>0</v>
      </c>
      <c r="AV152" s="87">
        <v>0</v>
      </c>
      <c r="AW152" s="87">
        <v>0</v>
      </c>
      <c r="AX152" s="87">
        <v>0</v>
      </c>
      <c r="AY152" s="87">
        <v>0</v>
      </c>
      <c r="AZ152" s="283">
        <f t="shared" si="119"/>
        <v>0</v>
      </c>
      <c r="BA152" s="253"/>
      <c r="BB152" s="283">
        <v>0</v>
      </c>
      <c r="BC152" s="283">
        <v>0</v>
      </c>
      <c r="BD152" s="283">
        <f t="shared" si="120"/>
        <v>0</v>
      </c>
      <c r="BE152" s="253"/>
      <c r="BF152" s="284">
        <f t="shared" si="121"/>
        <v>360.20400000000001</v>
      </c>
      <c r="BG152" s="283">
        <f t="shared" si="122"/>
        <v>0</v>
      </c>
      <c r="BH152" s="283">
        <f t="shared" si="123"/>
        <v>0</v>
      </c>
      <c r="BI152" s="283">
        <f t="shared" si="115"/>
        <v>0</v>
      </c>
      <c r="BJ152" s="283">
        <f t="shared" si="124"/>
        <v>0</v>
      </c>
      <c r="BL152" s="88" t="str">
        <f t="shared" si="152"/>
        <v>A-02-02-01-003-005Elementos de SST, emergencias y ergonómicos</v>
      </c>
      <c r="BM152" s="88">
        <f t="shared" si="153"/>
        <v>0</v>
      </c>
      <c r="BN152" s="88" t="b">
        <f t="shared" si="154"/>
        <v>1</v>
      </c>
    </row>
    <row r="153" spans="1:66" s="121" customFormat="1" ht="23.25" customHeight="1" x14ac:dyDescent="0.25">
      <c r="A153" s="122">
        <f t="shared" ref="A153" si="155">IF(V153="a. DIRECCIÓN GENERAL",100,IF(V153="c. SECRETARIA GENERAL",300,IF(V153="b. DIR. PROGRAMATICA DE REINTEGRACION",200)))</f>
        <v>300</v>
      </c>
      <c r="B153" s="108">
        <v>60</v>
      </c>
      <c r="C153" s="108">
        <v>0</v>
      </c>
      <c r="D153" s="108">
        <f t="shared" ref="D153" si="156">IF(I153="P",100,IF(OR(I153="G",I153="GA"),200,IF(OR(I153="T",I153="TP",I153="TF"),300,IF(I153="I",400,IF(I153="B",500)))))</f>
        <v>200</v>
      </c>
      <c r="E153" s="108">
        <v>5</v>
      </c>
      <c r="F153" s="123">
        <f t="shared" ref="F153" si="157">A153+B153+C153+((D153+E153)/1000)</f>
        <v>360.20499999999998</v>
      </c>
      <c r="G153" s="249">
        <v>360.20499999999998</v>
      </c>
      <c r="H153" s="108" t="s">
        <v>49</v>
      </c>
      <c r="I153" s="108" t="s">
        <v>60</v>
      </c>
      <c r="J153" s="108" t="s">
        <v>61</v>
      </c>
      <c r="K153" s="108" t="s">
        <v>62</v>
      </c>
      <c r="L153" s="124" t="s">
        <v>63</v>
      </c>
      <c r="M153" s="108" t="s">
        <v>149</v>
      </c>
      <c r="N153" s="124" t="s">
        <v>150</v>
      </c>
      <c r="O153" s="108" t="s">
        <v>294</v>
      </c>
      <c r="P153" s="124" t="s">
        <v>295</v>
      </c>
      <c r="Q153" s="108" t="s">
        <v>300</v>
      </c>
      <c r="R153" s="108"/>
      <c r="S153" s="108"/>
      <c r="T153" s="108"/>
      <c r="U153" s="108"/>
      <c r="V153" s="125" t="s">
        <v>140</v>
      </c>
      <c r="W153" s="126" t="s">
        <v>297</v>
      </c>
      <c r="X153" s="126" t="s">
        <v>298</v>
      </c>
      <c r="Y153" s="108" t="s">
        <v>299</v>
      </c>
      <c r="Z153" s="127">
        <v>0</v>
      </c>
      <c r="AA153" s="87">
        <v>0</v>
      </c>
      <c r="AB153" s="87">
        <v>0</v>
      </c>
      <c r="AC153" s="87">
        <v>0</v>
      </c>
      <c r="AD153" s="87">
        <v>0</v>
      </c>
      <c r="AE153" s="87">
        <v>0</v>
      </c>
      <c r="AF153" s="87">
        <v>0</v>
      </c>
      <c r="AG153" s="87">
        <v>0</v>
      </c>
      <c r="AH153" s="87">
        <v>0</v>
      </c>
      <c r="AI153" s="87">
        <v>0</v>
      </c>
      <c r="AJ153" s="87">
        <v>0</v>
      </c>
      <c r="AK153" s="87">
        <v>0</v>
      </c>
      <c r="AL153" s="87">
        <v>0</v>
      </c>
      <c r="AM153" s="87">
        <v>0</v>
      </c>
      <c r="AN153" s="87">
        <v>0</v>
      </c>
      <c r="AO153" s="87">
        <v>0</v>
      </c>
      <c r="AP153" s="87">
        <v>0</v>
      </c>
      <c r="AQ153" s="87">
        <v>0</v>
      </c>
      <c r="AR153" s="87">
        <v>0</v>
      </c>
      <c r="AS153" s="87">
        <v>0</v>
      </c>
      <c r="AT153" s="87">
        <v>0</v>
      </c>
      <c r="AU153" s="87">
        <v>0</v>
      </c>
      <c r="AV153" s="87">
        <v>0</v>
      </c>
      <c r="AW153" s="87">
        <v>0</v>
      </c>
      <c r="AX153" s="87">
        <v>0</v>
      </c>
      <c r="AY153" s="87">
        <v>0</v>
      </c>
      <c r="AZ153" s="283">
        <f t="shared" si="119"/>
        <v>0</v>
      </c>
      <c r="BA153" s="253"/>
      <c r="BB153" s="283">
        <v>0</v>
      </c>
      <c r="BC153" s="283">
        <v>0</v>
      </c>
      <c r="BD153" s="283">
        <f t="shared" ref="BD153" si="158">AZ153+BC153</f>
        <v>0</v>
      </c>
      <c r="BE153" s="253"/>
      <c r="BF153" s="284">
        <f t="shared" si="121"/>
        <v>360.20499999999998</v>
      </c>
      <c r="BG153" s="283">
        <f t="shared" ref="BG153" si="159">SUM(AA153:AY153)</f>
        <v>0</v>
      </c>
      <c r="BH153" s="283">
        <f t="shared" si="123"/>
        <v>0</v>
      </c>
      <c r="BI153" s="283">
        <f t="shared" ref="BI153:BI184" si="160">BG153+BB153</f>
        <v>0</v>
      </c>
      <c r="BJ153" s="283">
        <f t="shared" ref="BJ153" si="161">AZ153+BG153-BH153</f>
        <v>0</v>
      </c>
      <c r="BL153" s="88" t="str">
        <f t="shared" si="152"/>
        <v>A-02-02-01-002-008Elementos de SST, emergencias y ergonómicos</v>
      </c>
      <c r="BM153" s="88">
        <f t="shared" si="153"/>
        <v>0</v>
      </c>
      <c r="BN153" s="88" t="b">
        <f t="shared" si="154"/>
        <v>1</v>
      </c>
    </row>
    <row r="154" spans="1:66" s="121" customFormat="1" ht="23.25" customHeight="1" x14ac:dyDescent="0.25">
      <c r="A154" s="122">
        <f t="shared" si="116"/>
        <v>300</v>
      </c>
      <c r="B154" s="108">
        <v>60</v>
      </c>
      <c r="C154" s="108">
        <v>0</v>
      </c>
      <c r="D154" s="108">
        <f t="shared" si="117"/>
        <v>200</v>
      </c>
      <c r="E154" s="108">
        <v>6</v>
      </c>
      <c r="F154" s="123">
        <f t="shared" si="118"/>
        <v>360.20600000000002</v>
      </c>
      <c r="G154" s="249">
        <v>360.20600000000002</v>
      </c>
      <c r="H154" s="108" t="s">
        <v>49</v>
      </c>
      <c r="I154" s="108" t="s">
        <v>60</v>
      </c>
      <c r="J154" s="108" t="s">
        <v>61</v>
      </c>
      <c r="K154" s="108" t="s">
        <v>62</v>
      </c>
      <c r="L154" s="124" t="s">
        <v>63</v>
      </c>
      <c r="M154" s="108" t="s">
        <v>64</v>
      </c>
      <c r="N154" s="124" t="s">
        <v>65</v>
      </c>
      <c r="O154" s="108" t="s">
        <v>196</v>
      </c>
      <c r="P154" s="124" t="s">
        <v>197</v>
      </c>
      <c r="Q154" s="108" t="s">
        <v>226</v>
      </c>
      <c r="R154" s="243"/>
      <c r="S154" s="243"/>
      <c r="T154" s="243"/>
      <c r="U154" s="243"/>
      <c r="V154" s="125" t="s">
        <v>140</v>
      </c>
      <c r="W154" s="126" t="s">
        <v>297</v>
      </c>
      <c r="X154" s="126" t="s">
        <v>298</v>
      </c>
      <c r="Y154" s="108" t="s">
        <v>305</v>
      </c>
      <c r="Z154" s="244">
        <v>300000000</v>
      </c>
      <c r="AA154" s="87">
        <v>0</v>
      </c>
      <c r="AB154" s="87">
        <v>0</v>
      </c>
      <c r="AC154" s="87">
        <v>0</v>
      </c>
      <c r="AD154" s="87">
        <v>0</v>
      </c>
      <c r="AE154" s="87">
        <v>0</v>
      </c>
      <c r="AF154" s="87">
        <v>0</v>
      </c>
      <c r="AG154" s="87">
        <v>0</v>
      </c>
      <c r="AH154" s="87">
        <v>0</v>
      </c>
      <c r="AI154" s="87">
        <v>0</v>
      </c>
      <c r="AJ154" s="87">
        <v>0</v>
      </c>
      <c r="AK154" s="87">
        <v>0</v>
      </c>
      <c r="AL154" s="87">
        <v>0</v>
      </c>
      <c r="AM154" s="87">
        <v>0</v>
      </c>
      <c r="AN154" s="87">
        <v>0</v>
      </c>
      <c r="AO154" s="87">
        <v>0</v>
      </c>
      <c r="AP154" s="87">
        <v>0</v>
      </c>
      <c r="AQ154" s="87">
        <v>0</v>
      </c>
      <c r="AR154" s="87">
        <v>0</v>
      </c>
      <c r="AS154" s="87">
        <v>0</v>
      </c>
      <c r="AT154" s="87">
        <v>0</v>
      </c>
      <c r="AU154" s="87">
        <v>0</v>
      </c>
      <c r="AV154" s="87">
        <v>0</v>
      </c>
      <c r="AW154" s="87">
        <v>0</v>
      </c>
      <c r="AX154" s="87">
        <v>0</v>
      </c>
      <c r="AY154" s="87">
        <v>0</v>
      </c>
      <c r="AZ154" s="283">
        <f t="shared" si="119"/>
        <v>300000000</v>
      </c>
      <c r="BA154" s="253"/>
      <c r="BB154" s="283">
        <v>0</v>
      </c>
      <c r="BC154" s="283">
        <v>0</v>
      </c>
      <c r="BD154" s="283">
        <f t="shared" si="120"/>
        <v>300000000</v>
      </c>
      <c r="BE154" s="253"/>
      <c r="BF154" s="284">
        <f t="shared" si="121"/>
        <v>360.20600000000002</v>
      </c>
      <c r="BG154" s="283">
        <f t="shared" si="122"/>
        <v>0</v>
      </c>
      <c r="BH154" s="283">
        <f t="shared" si="123"/>
        <v>300000000</v>
      </c>
      <c r="BI154" s="283">
        <f t="shared" si="160"/>
        <v>0</v>
      </c>
      <c r="BJ154" s="283">
        <f t="shared" si="124"/>
        <v>0</v>
      </c>
      <c r="BL154" s="88" t="str">
        <f t="shared" si="152"/>
        <v>A-02-02-02-006-004Adquisición de tiquetes</v>
      </c>
      <c r="BM154" s="88">
        <f t="shared" si="153"/>
        <v>300000000</v>
      </c>
      <c r="BN154" s="88" t="b">
        <f t="shared" si="154"/>
        <v>1</v>
      </c>
    </row>
    <row r="155" spans="1:66" s="121" customFormat="1" ht="23.25" customHeight="1" x14ac:dyDescent="0.25">
      <c r="A155" s="122">
        <f t="shared" si="116"/>
        <v>300</v>
      </c>
      <c r="B155" s="108">
        <v>60</v>
      </c>
      <c r="C155" s="108">
        <v>0</v>
      </c>
      <c r="D155" s="108">
        <f t="shared" si="117"/>
        <v>300</v>
      </c>
      <c r="E155" s="108">
        <v>1</v>
      </c>
      <c r="F155" s="123">
        <f t="shared" si="118"/>
        <v>360.30099999999999</v>
      </c>
      <c r="G155" s="249">
        <v>360.30099999999999</v>
      </c>
      <c r="H155" s="108" t="s">
        <v>49</v>
      </c>
      <c r="I155" s="108" t="s">
        <v>50</v>
      </c>
      <c r="J155" s="108" t="s">
        <v>51</v>
      </c>
      <c r="K155" s="95" t="s">
        <v>52</v>
      </c>
      <c r="L155" s="124" t="s">
        <v>53</v>
      </c>
      <c r="M155" s="108" t="s">
        <v>52</v>
      </c>
      <c r="N155" s="124" t="s">
        <v>53</v>
      </c>
      <c r="O155" s="108" t="s">
        <v>52</v>
      </c>
      <c r="P155" s="124" t="s">
        <v>53</v>
      </c>
      <c r="Q155" s="108" t="s">
        <v>52</v>
      </c>
      <c r="R155" s="108"/>
      <c r="S155" s="108"/>
      <c r="T155" s="108"/>
      <c r="U155" s="108"/>
      <c r="V155" s="125" t="s">
        <v>140</v>
      </c>
      <c r="W155" s="126" t="s">
        <v>297</v>
      </c>
      <c r="X155" s="126" t="s">
        <v>298</v>
      </c>
      <c r="Y155" s="108" t="s">
        <v>305</v>
      </c>
      <c r="Z155" s="127">
        <v>0</v>
      </c>
      <c r="AA155" s="87">
        <v>0</v>
      </c>
      <c r="AB155" s="87">
        <v>0</v>
      </c>
      <c r="AC155" s="87">
        <v>0</v>
      </c>
      <c r="AD155" s="87">
        <v>0</v>
      </c>
      <c r="AE155" s="87">
        <v>0</v>
      </c>
      <c r="AF155" s="87">
        <v>0</v>
      </c>
      <c r="AG155" s="87">
        <v>0</v>
      </c>
      <c r="AH155" s="87">
        <v>0</v>
      </c>
      <c r="AI155" s="87">
        <v>0</v>
      </c>
      <c r="AJ155" s="87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87">
        <v>0</v>
      </c>
      <c r="AV155" s="87">
        <v>0</v>
      </c>
      <c r="AW155" s="87">
        <v>0</v>
      </c>
      <c r="AX155" s="87">
        <v>0</v>
      </c>
      <c r="AY155" s="87">
        <v>0</v>
      </c>
      <c r="AZ155" s="283">
        <f t="shared" si="119"/>
        <v>0</v>
      </c>
      <c r="BA155" s="253"/>
      <c r="BB155" s="283">
        <v>0</v>
      </c>
      <c r="BC155" s="283">
        <v>0</v>
      </c>
      <c r="BD155" s="283">
        <f t="shared" si="120"/>
        <v>0</v>
      </c>
      <c r="BE155" s="253"/>
      <c r="BF155" s="284">
        <f t="shared" si="121"/>
        <v>360.30099999999999</v>
      </c>
      <c r="BG155" s="283">
        <f t="shared" si="122"/>
        <v>0</v>
      </c>
      <c r="BH155" s="283">
        <f t="shared" si="123"/>
        <v>0</v>
      </c>
      <c r="BI155" s="283">
        <f t="shared" si="160"/>
        <v>0</v>
      </c>
      <c r="BJ155" s="283">
        <f t="shared" si="124"/>
        <v>0</v>
      </c>
      <c r="BL155" s="88" t="str">
        <f t="shared" si="152"/>
        <v>A-03-03-01-001Adquisición de tiquetes</v>
      </c>
      <c r="BM155" s="88">
        <f t="shared" si="153"/>
        <v>0</v>
      </c>
      <c r="BN155" s="88" t="b">
        <f t="shared" si="154"/>
        <v>1</v>
      </c>
    </row>
    <row r="156" spans="1:66" s="121" customFormat="1" ht="23.25" customHeight="1" x14ac:dyDescent="0.25">
      <c r="A156" s="122">
        <f t="shared" si="116"/>
        <v>300</v>
      </c>
      <c r="B156" s="108">
        <v>60</v>
      </c>
      <c r="C156" s="108">
        <v>0</v>
      </c>
      <c r="D156" s="108">
        <f t="shared" si="117"/>
        <v>200</v>
      </c>
      <c r="E156" s="108">
        <v>7</v>
      </c>
      <c r="F156" s="123">
        <f t="shared" si="118"/>
        <v>360.20699999999999</v>
      </c>
      <c r="G156" s="249">
        <v>360.20699999999999</v>
      </c>
      <c r="H156" s="108" t="s">
        <v>49</v>
      </c>
      <c r="I156" s="108" t="s">
        <v>60</v>
      </c>
      <c r="J156" s="108" t="s">
        <v>61</v>
      </c>
      <c r="K156" s="95" t="s">
        <v>62</v>
      </c>
      <c r="L156" s="124" t="s">
        <v>63</v>
      </c>
      <c r="M156" s="108" t="s">
        <v>64</v>
      </c>
      <c r="N156" s="124" t="s">
        <v>65</v>
      </c>
      <c r="O156" s="108" t="s">
        <v>223</v>
      </c>
      <c r="P156" s="124" t="s">
        <v>224</v>
      </c>
      <c r="Q156" s="108" t="s">
        <v>223</v>
      </c>
      <c r="R156" s="108"/>
      <c r="S156" s="108"/>
      <c r="T156" s="108"/>
      <c r="U156" s="108"/>
      <c r="V156" s="125" t="s">
        <v>140</v>
      </c>
      <c r="W156" s="126" t="s">
        <v>297</v>
      </c>
      <c r="X156" s="126" t="s">
        <v>298</v>
      </c>
      <c r="Y156" s="108" t="s">
        <v>308</v>
      </c>
      <c r="Z156" s="127">
        <v>150000000</v>
      </c>
      <c r="AA156" s="87">
        <v>0</v>
      </c>
      <c r="AB156" s="87">
        <v>0</v>
      </c>
      <c r="AC156" s="87">
        <v>0</v>
      </c>
      <c r="AD156" s="87">
        <v>0</v>
      </c>
      <c r="AE156" s="87">
        <v>0</v>
      </c>
      <c r="AF156" s="87">
        <v>0</v>
      </c>
      <c r="AG156" s="87">
        <v>0</v>
      </c>
      <c r="AH156" s="87">
        <v>0</v>
      </c>
      <c r="AI156" s="87">
        <v>0</v>
      </c>
      <c r="AJ156" s="87">
        <v>0</v>
      </c>
      <c r="AK156" s="87">
        <v>0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0</v>
      </c>
      <c r="AS156" s="87">
        <v>0</v>
      </c>
      <c r="AT156" s="87">
        <v>0</v>
      </c>
      <c r="AU156" s="87">
        <v>0</v>
      </c>
      <c r="AV156" s="87">
        <v>0</v>
      </c>
      <c r="AW156" s="87">
        <v>0</v>
      </c>
      <c r="AX156" s="87">
        <v>0</v>
      </c>
      <c r="AY156" s="87">
        <v>0</v>
      </c>
      <c r="AZ156" s="283">
        <f t="shared" si="119"/>
        <v>150000000</v>
      </c>
      <c r="BA156" s="253"/>
      <c r="BB156" s="283">
        <v>0</v>
      </c>
      <c r="BC156" s="283">
        <v>0</v>
      </c>
      <c r="BD156" s="283">
        <f t="shared" si="120"/>
        <v>150000000</v>
      </c>
      <c r="BE156" s="253"/>
      <c r="BF156" s="284">
        <f t="shared" si="121"/>
        <v>360.20699999999999</v>
      </c>
      <c r="BG156" s="283">
        <f t="shared" si="122"/>
        <v>0</v>
      </c>
      <c r="BH156" s="283">
        <f t="shared" si="123"/>
        <v>150000000</v>
      </c>
      <c r="BI156" s="283">
        <f t="shared" si="160"/>
        <v>0</v>
      </c>
      <c r="BJ156" s="283">
        <f t="shared" si="124"/>
        <v>0</v>
      </c>
      <c r="BL156" s="88" t="str">
        <f t="shared" si="152"/>
        <v>A-02-02-02-010Comisiones y Gastos de Viaje - Viaticos</v>
      </c>
      <c r="BM156" s="88">
        <f t="shared" si="153"/>
        <v>150000000</v>
      </c>
      <c r="BN156" s="88" t="b">
        <f t="shared" si="154"/>
        <v>1</v>
      </c>
    </row>
    <row r="157" spans="1:66" s="121" customFormat="1" ht="23.25" customHeight="1" x14ac:dyDescent="0.25">
      <c r="A157" s="122">
        <f t="shared" si="116"/>
        <v>300</v>
      </c>
      <c r="B157" s="108">
        <v>60</v>
      </c>
      <c r="C157" s="108">
        <v>0</v>
      </c>
      <c r="D157" s="108">
        <f t="shared" si="117"/>
        <v>200</v>
      </c>
      <c r="E157" s="108">
        <v>8</v>
      </c>
      <c r="F157" s="123">
        <f t="shared" si="118"/>
        <v>360.20800000000003</v>
      </c>
      <c r="G157" s="249">
        <v>360.20800000000003</v>
      </c>
      <c r="H157" s="108" t="s">
        <v>49</v>
      </c>
      <c r="I157" s="108" t="s">
        <v>60</v>
      </c>
      <c r="J157" s="108" t="s">
        <v>61</v>
      </c>
      <c r="K157" s="108" t="s">
        <v>62</v>
      </c>
      <c r="L157" s="124" t="s">
        <v>63</v>
      </c>
      <c r="M157" s="108" t="s">
        <v>64</v>
      </c>
      <c r="N157" s="124" t="s">
        <v>65</v>
      </c>
      <c r="O157" s="108" t="s">
        <v>196</v>
      </c>
      <c r="P157" s="124" t="s">
        <v>197</v>
      </c>
      <c r="Q157" s="108" t="s">
        <v>200</v>
      </c>
      <c r="R157" s="108"/>
      <c r="S157" s="108"/>
      <c r="T157" s="108"/>
      <c r="U157" s="108"/>
      <c r="V157" s="125" t="s">
        <v>140</v>
      </c>
      <c r="W157" s="126" t="s">
        <v>297</v>
      </c>
      <c r="X157" s="126" t="s">
        <v>298</v>
      </c>
      <c r="Y157" s="108" t="s">
        <v>307</v>
      </c>
      <c r="Z157" s="127">
        <v>30000000</v>
      </c>
      <c r="AA157" s="87">
        <v>0</v>
      </c>
      <c r="AB157" s="87">
        <v>0</v>
      </c>
      <c r="AC157" s="87">
        <v>0</v>
      </c>
      <c r="AD157" s="87">
        <v>0</v>
      </c>
      <c r="AE157" s="87">
        <v>0</v>
      </c>
      <c r="AF157" s="87">
        <v>0</v>
      </c>
      <c r="AG157" s="87">
        <v>0</v>
      </c>
      <c r="AH157" s="87">
        <v>0</v>
      </c>
      <c r="AI157" s="87">
        <v>0</v>
      </c>
      <c r="AJ157" s="87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87">
        <v>0</v>
      </c>
      <c r="AV157" s="87">
        <v>0</v>
      </c>
      <c r="AW157" s="87">
        <v>0</v>
      </c>
      <c r="AX157" s="87">
        <v>0</v>
      </c>
      <c r="AY157" s="87">
        <v>0</v>
      </c>
      <c r="AZ157" s="283">
        <f t="shared" si="119"/>
        <v>30000000</v>
      </c>
      <c r="BA157" s="253"/>
      <c r="BB157" s="283">
        <v>0</v>
      </c>
      <c r="BC157" s="283">
        <v>0</v>
      </c>
      <c r="BD157" s="283">
        <f t="shared" si="120"/>
        <v>30000000</v>
      </c>
      <c r="BE157" s="253"/>
      <c r="BF157" s="284">
        <f t="shared" si="121"/>
        <v>360.20800000000003</v>
      </c>
      <c r="BG157" s="283">
        <f t="shared" si="122"/>
        <v>0</v>
      </c>
      <c r="BH157" s="283">
        <f t="shared" si="123"/>
        <v>30000000</v>
      </c>
      <c r="BI157" s="283">
        <f t="shared" si="160"/>
        <v>0</v>
      </c>
      <c r="BJ157" s="283">
        <f t="shared" si="124"/>
        <v>0</v>
      </c>
      <c r="BL157" s="88" t="str">
        <f t="shared" si="152"/>
        <v>A-02-02-02-006-005Comisiones y Gastos de Viaje - Transporte de carga</v>
      </c>
      <c r="BM157" s="88">
        <f t="shared" si="153"/>
        <v>30000000</v>
      </c>
      <c r="BN157" s="88" t="b">
        <f t="shared" si="154"/>
        <v>1</v>
      </c>
    </row>
    <row r="158" spans="1:66" s="121" customFormat="1" ht="23.25" customHeight="1" x14ac:dyDescent="0.25">
      <c r="A158" s="122">
        <f t="shared" si="116"/>
        <v>300</v>
      </c>
      <c r="B158" s="108">
        <v>60</v>
      </c>
      <c r="C158" s="108">
        <v>0</v>
      </c>
      <c r="D158" s="108">
        <f t="shared" si="117"/>
        <v>200</v>
      </c>
      <c r="E158" s="108">
        <v>9</v>
      </c>
      <c r="F158" s="123">
        <f t="shared" si="118"/>
        <v>360.209</v>
      </c>
      <c r="G158" s="249">
        <v>360.209</v>
      </c>
      <c r="H158" s="108" t="s">
        <v>49</v>
      </c>
      <c r="I158" s="108" t="s">
        <v>60</v>
      </c>
      <c r="J158" s="108" t="s">
        <v>61</v>
      </c>
      <c r="K158" s="108" t="s">
        <v>62</v>
      </c>
      <c r="L158" s="124" t="s">
        <v>63</v>
      </c>
      <c r="M158" s="108" t="s">
        <v>64</v>
      </c>
      <c r="N158" s="124" t="s">
        <v>65</v>
      </c>
      <c r="O158" s="108" t="s">
        <v>196</v>
      </c>
      <c r="P158" s="124" t="s">
        <v>197</v>
      </c>
      <c r="Q158" s="108" t="s">
        <v>226</v>
      </c>
      <c r="R158" s="108"/>
      <c r="S158" s="108"/>
      <c r="T158" s="108"/>
      <c r="U158" s="108"/>
      <c r="V158" s="125" t="s">
        <v>140</v>
      </c>
      <c r="W158" s="126" t="s">
        <v>297</v>
      </c>
      <c r="X158" s="126" t="s">
        <v>298</v>
      </c>
      <c r="Y158" s="108" t="s">
        <v>306</v>
      </c>
      <c r="Z158" s="127">
        <v>150000000</v>
      </c>
      <c r="AA158" s="87">
        <v>0</v>
      </c>
      <c r="AB158" s="87">
        <v>0</v>
      </c>
      <c r="AC158" s="87">
        <v>0</v>
      </c>
      <c r="AD158" s="87">
        <v>0</v>
      </c>
      <c r="AE158" s="87">
        <v>0</v>
      </c>
      <c r="AF158" s="87">
        <v>0</v>
      </c>
      <c r="AG158" s="87">
        <v>0</v>
      </c>
      <c r="AH158" s="87">
        <v>0</v>
      </c>
      <c r="AI158" s="87">
        <v>0</v>
      </c>
      <c r="AJ158" s="87"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v>0</v>
      </c>
      <c r="AU158" s="87">
        <v>0</v>
      </c>
      <c r="AV158" s="87">
        <v>0</v>
      </c>
      <c r="AW158" s="87">
        <v>0</v>
      </c>
      <c r="AX158" s="87">
        <v>0</v>
      </c>
      <c r="AY158" s="87">
        <v>0</v>
      </c>
      <c r="AZ158" s="283">
        <f t="shared" si="119"/>
        <v>150000000</v>
      </c>
      <c r="BA158" s="253"/>
      <c r="BB158" s="283">
        <v>0</v>
      </c>
      <c r="BC158" s="283">
        <v>0</v>
      </c>
      <c r="BD158" s="283">
        <f t="shared" si="120"/>
        <v>150000000</v>
      </c>
      <c r="BE158" s="253"/>
      <c r="BF158" s="284">
        <f t="shared" si="121"/>
        <v>360.209</v>
      </c>
      <c r="BG158" s="283">
        <f t="shared" si="122"/>
        <v>0</v>
      </c>
      <c r="BH158" s="283">
        <f t="shared" si="123"/>
        <v>150000000</v>
      </c>
      <c r="BI158" s="283">
        <f t="shared" si="160"/>
        <v>0</v>
      </c>
      <c r="BJ158" s="283">
        <f t="shared" si="124"/>
        <v>0</v>
      </c>
      <c r="BL158" s="88" t="str">
        <f t="shared" si="152"/>
        <v>A-02-02-02-006-004Comisiones y Gastos de Viaje - Gastos de Transporte</v>
      </c>
      <c r="BM158" s="88">
        <f t="shared" si="153"/>
        <v>150000000</v>
      </c>
      <c r="BN158" s="88" t="b">
        <f t="shared" si="154"/>
        <v>1</v>
      </c>
    </row>
    <row r="159" spans="1:66" s="121" customFormat="1" ht="23.25" customHeight="1" x14ac:dyDescent="0.25">
      <c r="A159" s="122">
        <f t="shared" si="116"/>
        <v>300</v>
      </c>
      <c r="B159" s="108">
        <v>60</v>
      </c>
      <c r="C159" s="108">
        <v>0</v>
      </c>
      <c r="D159" s="108">
        <f t="shared" si="117"/>
        <v>200</v>
      </c>
      <c r="E159" s="108">
        <v>11</v>
      </c>
      <c r="F159" s="123">
        <f t="shared" si="118"/>
        <v>360.21100000000001</v>
      </c>
      <c r="G159" s="249">
        <v>360.21100000000001</v>
      </c>
      <c r="H159" s="108" t="s">
        <v>49</v>
      </c>
      <c r="I159" s="108" t="s">
        <v>60</v>
      </c>
      <c r="J159" s="108" t="s">
        <v>61</v>
      </c>
      <c r="K159" s="95" t="s">
        <v>62</v>
      </c>
      <c r="L159" s="124" t="s">
        <v>63</v>
      </c>
      <c r="M159" s="108" t="s">
        <v>64</v>
      </c>
      <c r="N159" s="124" t="s">
        <v>65</v>
      </c>
      <c r="O159" s="108" t="s">
        <v>217</v>
      </c>
      <c r="P159" s="124" t="s">
        <v>218</v>
      </c>
      <c r="Q159" s="108" t="s">
        <v>318</v>
      </c>
      <c r="R159" s="108"/>
      <c r="S159" s="108"/>
      <c r="T159" s="108"/>
      <c r="U159" s="108"/>
      <c r="V159" s="125" t="s">
        <v>140</v>
      </c>
      <c r="W159" s="126" t="s">
        <v>297</v>
      </c>
      <c r="X159" s="126" t="s">
        <v>298</v>
      </c>
      <c r="Y159" s="108" t="s">
        <v>319</v>
      </c>
      <c r="Z159" s="127">
        <v>250000000</v>
      </c>
      <c r="AA159" s="87">
        <v>0</v>
      </c>
      <c r="AB159" s="87">
        <v>0</v>
      </c>
      <c r="AC159" s="87">
        <v>0</v>
      </c>
      <c r="AD159" s="87">
        <v>0</v>
      </c>
      <c r="AE159" s="87">
        <v>0</v>
      </c>
      <c r="AF159" s="87">
        <v>0</v>
      </c>
      <c r="AG159" s="87">
        <v>0</v>
      </c>
      <c r="AH159" s="87">
        <v>0</v>
      </c>
      <c r="AI159" s="87">
        <v>0</v>
      </c>
      <c r="AJ159" s="87"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v>0</v>
      </c>
      <c r="AU159" s="87">
        <v>0</v>
      </c>
      <c r="AV159" s="87">
        <v>0</v>
      </c>
      <c r="AW159" s="87">
        <v>0</v>
      </c>
      <c r="AX159" s="87">
        <v>0</v>
      </c>
      <c r="AY159" s="87">
        <v>0</v>
      </c>
      <c r="AZ159" s="283">
        <f t="shared" si="119"/>
        <v>250000000</v>
      </c>
      <c r="BA159" s="253"/>
      <c r="BB159" s="283">
        <v>0</v>
      </c>
      <c r="BC159" s="283">
        <v>0</v>
      </c>
      <c r="BD159" s="283">
        <f t="shared" si="120"/>
        <v>250000000</v>
      </c>
      <c r="BE159" s="253"/>
      <c r="BF159" s="284">
        <f t="shared" si="121"/>
        <v>360.21100000000001</v>
      </c>
      <c r="BG159" s="283">
        <f t="shared" si="122"/>
        <v>0</v>
      </c>
      <c r="BH159" s="283">
        <f t="shared" si="123"/>
        <v>250000000</v>
      </c>
      <c r="BI159" s="283">
        <f t="shared" si="160"/>
        <v>0</v>
      </c>
      <c r="BJ159" s="283">
        <f t="shared" si="124"/>
        <v>0</v>
      </c>
      <c r="BL159" s="88" t="str">
        <f t="shared" si="152"/>
        <v>A-02-02-02-009-002Capacitación, Cursos y Seminarios</v>
      </c>
      <c r="BM159" s="88">
        <f t="shared" si="153"/>
        <v>250000000</v>
      </c>
      <c r="BN159" s="88" t="b">
        <f t="shared" si="154"/>
        <v>1</v>
      </c>
    </row>
    <row r="160" spans="1:66" s="121" customFormat="1" ht="23.25" customHeight="1" x14ac:dyDescent="0.25">
      <c r="A160" s="122">
        <f t="shared" si="116"/>
        <v>300</v>
      </c>
      <c r="B160" s="108">
        <v>60</v>
      </c>
      <c r="C160" s="108">
        <v>0</v>
      </c>
      <c r="D160" s="108">
        <f t="shared" si="117"/>
        <v>300</v>
      </c>
      <c r="E160" s="108">
        <v>2</v>
      </c>
      <c r="F160" s="123">
        <f t="shared" si="118"/>
        <v>360.30200000000002</v>
      </c>
      <c r="G160" s="249">
        <v>360.30200000000002</v>
      </c>
      <c r="H160" s="108" t="s">
        <v>49</v>
      </c>
      <c r="I160" s="108" t="s">
        <v>50</v>
      </c>
      <c r="J160" s="108" t="s">
        <v>51</v>
      </c>
      <c r="K160" s="95" t="s">
        <v>52</v>
      </c>
      <c r="L160" s="124" t="s">
        <v>53</v>
      </c>
      <c r="M160" s="108" t="s">
        <v>52</v>
      </c>
      <c r="N160" s="124" t="s">
        <v>53</v>
      </c>
      <c r="O160" s="108" t="s">
        <v>52</v>
      </c>
      <c r="P160" s="124" t="s">
        <v>53</v>
      </c>
      <c r="Q160" s="108" t="s">
        <v>52</v>
      </c>
      <c r="R160" s="108"/>
      <c r="S160" s="108"/>
      <c r="T160" s="108"/>
      <c r="U160" s="108"/>
      <c r="V160" s="125" t="s">
        <v>140</v>
      </c>
      <c r="W160" s="126" t="s">
        <v>297</v>
      </c>
      <c r="X160" s="126" t="s">
        <v>298</v>
      </c>
      <c r="Y160" s="108" t="s">
        <v>309</v>
      </c>
      <c r="Z160" s="127">
        <v>0</v>
      </c>
      <c r="AA160" s="87">
        <v>0</v>
      </c>
      <c r="AB160" s="87">
        <v>0</v>
      </c>
      <c r="AC160" s="87">
        <v>0</v>
      </c>
      <c r="AD160" s="87">
        <v>0</v>
      </c>
      <c r="AE160" s="87">
        <v>0</v>
      </c>
      <c r="AF160" s="87">
        <v>0</v>
      </c>
      <c r="AG160" s="87">
        <v>0</v>
      </c>
      <c r="AH160" s="87">
        <v>0</v>
      </c>
      <c r="AI160" s="87">
        <v>0</v>
      </c>
      <c r="AJ160" s="87">
        <v>0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0</v>
      </c>
      <c r="AR160" s="87">
        <v>0</v>
      </c>
      <c r="AS160" s="87">
        <v>0</v>
      </c>
      <c r="AT160" s="87">
        <v>0</v>
      </c>
      <c r="AU160" s="87">
        <v>0</v>
      </c>
      <c r="AV160" s="87">
        <v>0</v>
      </c>
      <c r="AW160" s="87">
        <v>0</v>
      </c>
      <c r="AX160" s="87">
        <v>0</v>
      </c>
      <c r="AY160" s="87">
        <v>0</v>
      </c>
      <c r="AZ160" s="283">
        <f t="shared" si="119"/>
        <v>0</v>
      </c>
      <c r="BA160" s="253"/>
      <c r="BB160" s="283">
        <v>0</v>
      </c>
      <c r="BC160" s="283">
        <v>0</v>
      </c>
      <c r="BD160" s="283">
        <f t="shared" si="120"/>
        <v>0</v>
      </c>
      <c r="BE160" s="253"/>
      <c r="BF160" s="284">
        <f t="shared" si="121"/>
        <v>360.30200000000002</v>
      </c>
      <c r="BG160" s="283">
        <f t="shared" si="122"/>
        <v>0</v>
      </c>
      <c r="BH160" s="283">
        <f t="shared" si="123"/>
        <v>0</v>
      </c>
      <c r="BI160" s="283">
        <f t="shared" si="160"/>
        <v>0</v>
      </c>
      <c r="BJ160" s="283">
        <f t="shared" si="124"/>
        <v>0</v>
      </c>
      <c r="BL160" s="88" t="str">
        <f t="shared" si="152"/>
        <v>A-03-03-01-001Comisiones y Gastos de Viaje - Empleados - Contratistas</v>
      </c>
      <c r="BM160" s="88">
        <f t="shared" si="153"/>
        <v>0</v>
      </c>
      <c r="BN160" s="88" t="b">
        <f t="shared" si="154"/>
        <v>1</v>
      </c>
    </row>
    <row r="161" spans="1:66" s="121" customFormat="1" ht="23.25" customHeight="1" x14ac:dyDescent="0.25">
      <c r="A161" s="122">
        <f t="shared" si="116"/>
        <v>300</v>
      </c>
      <c r="B161" s="108">
        <v>60</v>
      </c>
      <c r="C161" s="108">
        <v>0</v>
      </c>
      <c r="D161" s="108">
        <f t="shared" si="117"/>
        <v>200</v>
      </c>
      <c r="E161" s="108">
        <v>12</v>
      </c>
      <c r="F161" s="123">
        <f t="shared" si="118"/>
        <v>360.21199999999999</v>
      </c>
      <c r="G161" s="249">
        <v>360.21199999999999</v>
      </c>
      <c r="H161" s="108" t="s">
        <v>49</v>
      </c>
      <c r="I161" s="108" t="s">
        <v>60</v>
      </c>
      <c r="J161" s="108" t="s">
        <v>61</v>
      </c>
      <c r="K161" s="108" t="s">
        <v>62</v>
      </c>
      <c r="L161" s="124" t="s">
        <v>63</v>
      </c>
      <c r="M161" s="108" t="s">
        <v>149</v>
      </c>
      <c r="N161" s="124" t="s">
        <v>150</v>
      </c>
      <c r="O161" s="108" t="s">
        <v>294</v>
      </c>
      <c r="P161" s="124" t="s">
        <v>295</v>
      </c>
      <c r="Q161" s="108" t="s">
        <v>300</v>
      </c>
      <c r="R161" s="108"/>
      <c r="S161" s="108"/>
      <c r="T161" s="108"/>
      <c r="U161" s="108"/>
      <c r="V161" s="125" t="s">
        <v>140</v>
      </c>
      <c r="W161" s="126" t="s">
        <v>297</v>
      </c>
      <c r="X161" s="126" t="s">
        <v>298</v>
      </c>
      <c r="Y161" s="108" t="s">
        <v>302</v>
      </c>
      <c r="Z161" s="127">
        <v>107046118</v>
      </c>
      <c r="AA161" s="87">
        <v>0</v>
      </c>
      <c r="AB161" s="87">
        <v>0</v>
      </c>
      <c r="AC161" s="87">
        <v>0</v>
      </c>
      <c r="AD161" s="87">
        <v>0</v>
      </c>
      <c r="AE161" s="87">
        <v>0</v>
      </c>
      <c r="AF161" s="87">
        <v>0</v>
      </c>
      <c r="AG161" s="87">
        <v>0</v>
      </c>
      <c r="AH161" s="87">
        <v>0</v>
      </c>
      <c r="AI161" s="87">
        <v>0</v>
      </c>
      <c r="AJ161" s="87">
        <v>0</v>
      </c>
      <c r="AK161" s="87">
        <v>0</v>
      </c>
      <c r="AL161" s="87">
        <v>0</v>
      </c>
      <c r="AM161" s="87">
        <v>0</v>
      </c>
      <c r="AN161" s="87">
        <v>0</v>
      </c>
      <c r="AO161" s="87">
        <v>0</v>
      </c>
      <c r="AP161" s="87">
        <v>0</v>
      </c>
      <c r="AQ161" s="87">
        <v>0</v>
      </c>
      <c r="AR161" s="87">
        <v>0</v>
      </c>
      <c r="AS161" s="87">
        <v>0</v>
      </c>
      <c r="AT161" s="87">
        <v>0</v>
      </c>
      <c r="AU161" s="87">
        <v>0</v>
      </c>
      <c r="AV161" s="87">
        <v>0</v>
      </c>
      <c r="AW161" s="87">
        <v>0</v>
      </c>
      <c r="AX161" s="87">
        <v>0</v>
      </c>
      <c r="AY161" s="87">
        <v>0</v>
      </c>
      <c r="AZ161" s="283">
        <f t="shared" si="119"/>
        <v>107046118</v>
      </c>
      <c r="BA161" s="253"/>
      <c r="BB161" s="283">
        <v>0</v>
      </c>
      <c r="BC161" s="283">
        <v>0</v>
      </c>
      <c r="BD161" s="283">
        <f t="shared" si="120"/>
        <v>107046118</v>
      </c>
      <c r="BE161" s="253"/>
      <c r="BF161" s="284">
        <f t="shared" si="121"/>
        <v>360.21199999999999</v>
      </c>
      <c r="BG161" s="283">
        <f t="shared" si="122"/>
        <v>0</v>
      </c>
      <c r="BH161" s="283">
        <f t="shared" si="123"/>
        <v>107046118</v>
      </c>
      <c r="BI161" s="283">
        <f t="shared" si="160"/>
        <v>0</v>
      </c>
      <c r="BJ161" s="283">
        <f t="shared" si="124"/>
        <v>0</v>
      </c>
      <c r="BL161" s="88" t="str">
        <f t="shared" si="152"/>
        <v>A-02-02-01-002-008Dotación de Personal</v>
      </c>
      <c r="BM161" s="88">
        <f t="shared" si="153"/>
        <v>107046118</v>
      </c>
      <c r="BN161" s="88" t="b">
        <f t="shared" si="154"/>
        <v>1</v>
      </c>
    </row>
    <row r="162" spans="1:66" s="121" customFormat="1" ht="23.25" customHeight="1" x14ac:dyDescent="0.25">
      <c r="A162" s="122">
        <f t="shared" si="116"/>
        <v>300</v>
      </c>
      <c r="B162" s="108">
        <v>60</v>
      </c>
      <c r="C162" s="108">
        <v>0</v>
      </c>
      <c r="D162" s="108">
        <f t="shared" si="117"/>
        <v>200</v>
      </c>
      <c r="E162" s="108">
        <v>13</v>
      </c>
      <c r="F162" s="123">
        <f t="shared" si="118"/>
        <v>360.21300000000002</v>
      </c>
      <c r="G162" s="249">
        <v>360.21300000000002</v>
      </c>
      <c r="H162" s="108" t="s">
        <v>49</v>
      </c>
      <c r="I162" s="108" t="s">
        <v>60</v>
      </c>
      <c r="J162" s="108" t="s">
        <v>61</v>
      </c>
      <c r="K162" s="108" t="s">
        <v>62</v>
      </c>
      <c r="L162" s="124" t="s">
        <v>63</v>
      </c>
      <c r="M162" s="108" t="s">
        <v>64</v>
      </c>
      <c r="N162" s="124" t="s">
        <v>65</v>
      </c>
      <c r="O162" s="108" t="s">
        <v>217</v>
      </c>
      <c r="P162" s="124" t="s">
        <v>218</v>
      </c>
      <c r="Q162" s="108" t="s">
        <v>219</v>
      </c>
      <c r="R162" s="108"/>
      <c r="S162" s="108"/>
      <c r="T162" s="108"/>
      <c r="U162" s="108"/>
      <c r="V162" s="125" t="s">
        <v>140</v>
      </c>
      <c r="W162" s="126" t="s">
        <v>297</v>
      </c>
      <c r="X162" s="126" t="s">
        <v>298</v>
      </c>
      <c r="Y162" s="108" t="s">
        <v>321</v>
      </c>
      <c r="Z162" s="127">
        <v>80000000</v>
      </c>
      <c r="AA162" s="87">
        <v>0</v>
      </c>
      <c r="AB162" s="87">
        <v>0</v>
      </c>
      <c r="AC162" s="87">
        <v>0</v>
      </c>
      <c r="AD162" s="87">
        <v>0</v>
      </c>
      <c r="AE162" s="87">
        <v>0</v>
      </c>
      <c r="AF162" s="87">
        <v>0</v>
      </c>
      <c r="AG162" s="87">
        <v>0</v>
      </c>
      <c r="AH162" s="87">
        <v>0</v>
      </c>
      <c r="AI162" s="87">
        <v>0</v>
      </c>
      <c r="AJ162" s="87">
        <v>0</v>
      </c>
      <c r="AK162" s="87">
        <v>0</v>
      </c>
      <c r="AL162" s="87">
        <v>0</v>
      </c>
      <c r="AM162" s="87">
        <v>0</v>
      </c>
      <c r="AN162" s="87">
        <v>0</v>
      </c>
      <c r="AO162" s="87">
        <v>0</v>
      </c>
      <c r="AP162" s="87">
        <v>0</v>
      </c>
      <c r="AQ162" s="87">
        <v>0</v>
      </c>
      <c r="AR162" s="87">
        <v>0</v>
      </c>
      <c r="AS162" s="87">
        <v>0</v>
      </c>
      <c r="AT162" s="87">
        <v>0</v>
      </c>
      <c r="AU162" s="87">
        <v>0</v>
      </c>
      <c r="AV162" s="87">
        <v>0</v>
      </c>
      <c r="AW162" s="87">
        <v>0</v>
      </c>
      <c r="AX162" s="87">
        <v>0</v>
      </c>
      <c r="AY162" s="87">
        <v>0</v>
      </c>
      <c r="AZ162" s="283">
        <f t="shared" si="119"/>
        <v>80000000</v>
      </c>
      <c r="BA162" s="253"/>
      <c r="BB162" s="283">
        <v>0</v>
      </c>
      <c r="BC162" s="283">
        <v>0</v>
      </c>
      <c r="BD162" s="283">
        <f t="shared" si="120"/>
        <v>80000000</v>
      </c>
      <c r="BE162" s="253"/>
      <c r="BF162" s="284">
        <f t="shared" si="121"/>
        <v>360.21300000000002</v>
      </c>
      <c r="BG162" s="283">
        <f t="shared" si="122"/>
        <v>0</v>
      </c>
      <c r="BH162" s="283">
        <f t="shared" si="123"/>
        <v>80000000</v>
      </c>
      <c r="BI162" s="283">
        <f t="shared" si="160"/>
        <v>0</v>
      </c>
      <c r="BJ162" s="283">
        <f t="shared" si="124"/>
        <v>0</v>
      </c>
      <c r="BL162" s="88" t="str">
        <f t="shared" si="152"/>
        <v>A-02-02-02-009-003Exámenes Médicos Ocupacionales, Actividades Semana de la Salud y Vacunación</v>
      </c>
      <c r="BM162" s="88">
        <f t="shared" si="153"/>
        <v>80000000</v>
      </c>
      <c r="BN162" s="88" t="b">
        <f t="shared" si="154"/>
        <v>1</v>
      </c>
    </row>
    <row r="163" spans="1:66" s="121" customFormat="1" ht="23.25" customHeight="1" x14ac:dyDescent="0.25">
      <c r="A163" s="122">
        <f t="shared" si="116"/>
        <v>300</v>
      </c>
      <c r="B163" s="108">
        <v>60</v>
      </c>
      <c r="C163" s="108">
        <v>0</v>
      </c>
      <c r="D163" s="108">
        <f t="shared" si="117"/>
        <v>200</v>
      </c>
      <c r="E163" s="108">
        <v>14</v>
      </c>
      <c r="F163" s="123">
        <f t="shared" si="118"/>
        <v>360.214</v>
      </c>
      <c r="G163" s="249">
        <v>360.214</v>
      </c>
      <c r="H163" s="108" t="s">
        <v>49</v>
      </c>
      <c r="I163" s="108" t="s">
        <v>60</v>
      </c>
      <c r="J163" s="108" t="s">
        <v>61</v>
      </c>
      <c r="K163" s="108" t="s">
        <v>62</v>
      </c>
      <c r="L163" s="124" t="s">
        <v>63</v>
      </c>
      <c r="M163" s="108" t="s">
        <v>64</v>
      </c>
      <c r="N163" s="124" t="s">
        <v>65</v>
      </c>
      <c r="O163" s="108" t="s">
        <v>217</v>
      </c>
      <c r="P163" s="124" t="s">
        <v>218</v>
      </c>
      <c r="Q163" s="108" t="s">
        <v>318</v>
      </c>
      <c r="R163" s="108"/>
      <c r="S163" s="108"/>
      <c r="T163" s="108"/>
      <c r="U163" s="108"/>
      <c r="V163" s="125" t="s">
        <v>140</v>
      </c>
      <c r="W163" s="126" t="s">
        <v>297</v>
      </c>
      <c r="X163" s="126" t="s">
        <v>298</v>
      </c>
      <c r="Y163" s="108" t="s">
        <v>320</v>
      </c>
      <c r="Z163" s="127">
        <v>79500000</v>
      </c>
      <c r="AA163" s="87">
        <v>0</v>
      </c>
      <c r="AB163" s="87">
        <v>0</v>
      </c>
      <c r="AC163" s="87">
        <v>0</v>
      </c>
      <c r="AD163" s="87">
        <v>0</v>
      </c>
      <c r="AE163" s="87">
        <v>0</v>
      </c>
      <c r="AF163" s="87">
        <v>0</v>
      </c>
      <c r="AG163" s="87">
        <v>0</v>
      </c>
      <c r="AH163" s="87">
        <v>0</v>
      </c>
      <c r="AI163" s="87">
        <v>0</v>
      </c>
      <c r="AJ163" s="87">
        <v>0</v>
      </c>
      <c r="AK163" s="87">
        <v>0</v>
      </c>
      <c r="AL163" s="87">
        <v>0</v>
      </c>
      <c r="AM163" s="87">
        <v>0</v>
      </c>
      <c r="AN163" s="87">
        <v>0</v>
      </c>
      <c r="AO163" s="87">
        <v>0</v>
      </c>
      <c r="AP163" s="87">
        <v>0</v>
      </c>
      <c r="AQ163" s="87">
        <v>0</v>
      </c>
      <c r="AR163" s="87">
        <v>0</v>
      </c>
      <c r="AS163" s="87">
        <v>0</v>
      </c>
      <c r="AT163" s="87">
        <v>0</v>
      </c>
      <c r="AU163" s="87">
        <v>0</v>
      </c>
      <c r="AV163" s="87">
        <v>0</v>
      </c>
      <c r="AW163" s="87">
        <v>0</v>
      </c>
      <c r="AX163" s="87">
        <v>0</v>
      </c>
      <c r="AY163" s="87">
        <v>0</v>
      </c>
      <c r="AZ163" s="283">
        <f t="shared" si="119"/>
        <v>79500000</v>
      </c>
      <c r="BA163" s="253"/>
      <c r="BB163" s="283">
        <v>0</v>
      </c>
      <c r="BC163" s="283">
        <v>0</v>
      </c>
      <c r="BD163" s="283">
        <f t="shared" si="120"/>
        <v>79500000</v>
      </c>
      <c r="BE163" s="253"/>
      <c r="BF163" s="284">
        <f t="shared" si="121"/>
        <v>360.214</v>
      </c>
      <c r="BG163" s="283">
        <f t="shared" si="122"/>
        <v>0</v>
      </c>
      <c r="BH163" s="283">
        <f t="shared" si="123"/>
        <v>79500000</v>
      </c>
      <c r="BI163" s="283">
        <f t="shared" si="160"/>
        <v>0</v>
      </c>
      <c r="BJ163" s="283">
        <f t="shared" si="124"/>
        <v>0</v>
      </c>
      <c r="BL163" s="88" t="str">
        <f t="shared" si="152"/>
        <v>A-02-02-02-009-002Incentivos Educación Formal</v>
      </c>
      <c r="BM163" s="88">
        <f t="shared" si="153"/>
        <v>79500000</v>
      </c>
      <c r="BN163" s="88" t="b">
        <f t="shared" si="154"/>
        <v>1</v>
      </c>
    </row>
    <row r="164" spans="1:66" s="121" customFormat="1" ht="23.25" customHeight="1" x14ac:dyDescent="0.25">
      <c r="A164" s="122">
        <f t="shared" si="116"/>
        <v>300</v>
      </c>
      <c r="B164" s="108">
        <v>60</v>
      </c>
      <c r="C164" s="108">
        <v>0</v>
      </c>
      <c r="D164" s="108">
        <f t="shared" si="117"/>
        <v>200</v>
      </c>
      <c r="E164" s="108">
        <v>15</v>
      </c>
      <c r="F164" s="123">
        <f t="shared" si="118"/>
        <v>360.21499999999997</v>
      </c>
      <c r="G164" s="249">
        <v>360.21499999999997</v>
      </c>
      <c r="H164" s="108" t="s">
        <v>49</v>
      </c>
      <c r="I164" s="108" t="s">
        <v>60</v>
      </c>
      <c r="J164" s="108" t="s">
        <v>61</v>
      </c>
      <c r="K164" s="108" t="s">
        <v>62</v>
      </c>
      <c r="L164" s="124" t="s">
        <v>63</v>
      </c>
      <c r="M164" s="108" t="s">
        <v>64</v>
      </c>
      <c r="N164" s="124" t="s">
        <v>65</v>
      </c>
      <c r="O164" s="108" t="s">
        <v>66</v>
      </c>
      <c r="P164" s="124" t="s">
        <v>67</v>
      </c>
      <c r="Q164" s="108" t="s">
        <v>85</v>
      </c>
      <c r="R164" s="108"/>
      <c r="S164" s="108"/>
      <c r="T164" s="108"/>
      <c r="U164" s="108"/>
      <c r="V164" s="125" t="s">
        <v>140</v>
      </c>
      <c r="W164" s="126" t="s">
        <v>297</v>
      </c>
      <c r="X164" s="126" t="s">
        <v>298</v>
      </c>
      <c r="Y164" s="108" t="s">
        <v>316</v>
      </c>
      <c r="Z164" s="127">
        <v>0</v>
      </c>
      <c r="AA164" s="87">
        <v>0</v>
      </c>
      <c r="AB164" s="87">
        <v>0</v>
      </c>
      <c r="AC164" s="87">
        <v>0</v>
      </c>
      <c r="AD164" s="87">
        <v>0</v>
      </c>
      <c r="AE164" s="87">
        <v>0</v>
      </c>
      <c r="AF164" s="87">
        <v>0</v>
      </c>
      <c r="AG164" s="87">
        <v>0</v>
      </c>
      <c r="AH164" s="87">
        <v>0</v>
      </c>
      <c r="AI164" s="87">
        <v>0</v>
      </c>
      <c r="AJ164" s="87"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v>0</v>
      </c>
      <c r="AU164" s="87">
        <v>0</v>
      </c>
      <c r="AV164" s="87">
        <v>0</v>
      </c>
      <c r="AW164" s="87">
        <v>0</v>
      </c>
      <c r="AX164" s="87">
        <v>0</v>
      </c>
      <c r="AY164" s="87">
        <v>0</v>
      </c>
      <c r="AZ164" s="283">
        <f t="shared" si="119"/>
        <v>0</v>
      </c>
      <c r="BA164" s="253"/>
      <c r="BB164" s="283">
        <v>0</v>
      </c>
      <c r="BC164" s="283">
        <v>0</v>
      </c>
      <c r="BD164" s="283">
        <f t="shared" si="120"/>
        <v>0</v>
      </c>
      <c r="BE164" s="253"/>
      <c r="BF164" s="284">
        <f t="shared" si="121"/>
        <v>360.21499999999997</v>
      </c>
      <c r="BG164" s="283">
        <f t="shared" si="122"/>
        <v>0</v>
      </c>
      <c r="BH164" s="283">
        <f t="shared" si="123"/>
        <v>0</v>
      </c>
      <c r="BI164" s="283">
        <f t="shared" si="160"/>
        <v>0</v>
      </c>
      <c r="BJ164" s="283">
        <f t="shared" si="124"/>
        <v>0</v>
      </c>
      <c r="BL164" s="88" t="str">
        <f t="shared" si="152"/>
        <v>A-02-02-02-008-004Pruebas Psicotécnicas</v>
      </c>
      <c r="BM164" s="88">
        <f t="shared" si="153"/>
        <v>0</v>
      </c>
      <c r="BN164" s="88" t="b">
        <f t="shared" si="154"/>
        <v>1</v>
      </c>
    </row>
    <row r="165" spans="1:66" s="121" customFormat="1" ht="23.25" customHeight="1" x14ac:dyDescent="0.25">
      <c r="A165" s="122">
        <f t="shared" si="116"/>
        <v>300</v>
      </c>
      <c r="B165" s="108">
        <v>60</v>
      </c>
      <c r="C165" s="108">
        <v>0</v>
      </c>
      <c r="D165" s="108">
        <f t="shared" si="117"/>
        <v>200</v>
      </c>
      <c r="E165" s="108">
        <v>16</v>
      </c>
      <c r="F165" s="123">
        <f t="shared" si="118"/>
        <v>360.21600000000001</v>
      </c>
      <c r="G165" s="249">
        <v>360.21600000000001</v>
      </c>
      <c r="H165" s="108" t="s">
        <v>49</v>
      </c>
      <c r="I165" s="108" t="s">
        <v>60</v>
      </c>
      <c r="J165" s="108" t="s">
        <v>61</v>
      </c>
      <c r="K165" s="108" t="s">
        <v>62</v>
      </c>
      <c r="L165" s="124" t="s">
        <v>63</v>
      </c>
      <c r="M165" s="108" t="s">
        <v>64</v>
      </c>
      <c r="N165" s="124" t="s">
        <v>65</v>
      </c>
      <c r="O165" s="108" t="s">
        <v>66</v>
      </c>
      <c r="P165" s="124" t="s">
        <v>67</v>
      </c>
      <c r="Q165" s="108" t="s">
        <v>68</v>
      </c>
      <c r="R165" s="108"/>
      <c r="S165" s="108"/>
      <c r="T165" s="108"/>
      <c r="U165" s="108"/>
      <c r="V165" s="125" t="s">
        <v>140</v>
      </c>
      <c r="W165" s="126" t="s">
        <v>297</v>
      </c>
      <c r="X165" s="126" t="s">
        <v>298</v>
      </c>
      <c r="Y165" s="108" t="s">
        <v>312</v>
      </c>
      <c r="Z165" s="127">
        <v>117000000</v>
      </c>
      <c r="AA165" s="87">
        <v>0</v>
      </c>
      <c r="AB165" s="87">
        <v>0</v>
      </c>
      <c r="AC165" s="87">
        <v>0</v>
      </c>
      <c r="AD165" s="87">
        <v>0</v>
      </c>
      <c r="AE165" s="87">
        <v>0</v>
      </c>
      <c r="AF165" s="87">
        <v>0</v>
      </c>
      <c r="AG165" s="87">
        <v>0</v>
      </c>
      <c r="AH165" s="87">
        <v>0</v>
      </c>
      <c r="AI165" s="87">
        <v>0</v>
      </c>
      <c r="AJ165" s="87">
        <v>0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0</v>
      </c>
      <c r="AR165" s="87">
        <v>0</v>
      </c>
      <c r="AS165" s="87">
        <v>0</v>
      </c>
      <c r="AT165" s="87">
        <v>0</v>
      </c>
      <c r="AU165" s="87">
        <v>0</v>
      </c>
      <c r="AV165" s="87">
        <v>0</v>
      </c>
      <c r="AW165" s="87">
        <v>0</v>
      </c>
      <c r="AX165" s="87">
        <v>0</v>
      </c>
      <c r="AY165" s="87">
        <v>0</v>
      </c>
      <c r="AZ165" s="283">
        <f t="shared" si="119"/>
        <v>117000000</v>
      </c>
      <c r="BA165" s="253"/>
      <c r="BB165" s="283">
        <v>0</v>
      </c>
      <c r="BC165" s="283">
        <v>0</v>
      </c>
      <c r="BD165" s="283">
        <f t="shared" si="120"/>
        <v>117000000</v>
      </c>
      <c r="BE165" s="253"/>
      <c r="BF165" s="284">
        <f t="shared" si="121"/>
        <v>360.21600000000001</v>
      </c>
      <c r="BG165" s="283">
        <f t="shared" si="122"/>
        <v>0</v>
      </c>
      <c r="BH165" s="283">
        <f t="shared" si="123"/>
        <v>117000000</v>
      </c>
      <c r="BI165" s="283">
        <f t="shared" si="160"/>
        <v>0</v>
      </c>
      <c r="BJ165" s="283">
        <f t="shared" si="124"/>
        <v>0</v>
      </c>
      <c r="BL165" s="88" t="str">
        <f t="shared" si="152"/>
        <v>A-02-02-02-008-003Batería de Riesgo Psicosocial</v>
      </c>
      <c r="BM165" s="88">
        <f t="shared" si="153"/>
        <v>117000000</v>
      </c>
      <c r="BN165" s="88" t="b">
        <f t="shared" si="154"/>
        <v>1</v>
      </c>
    </row>
    <row r="166" spans="1:66" s="121" customFormat="1" ht="23.25" customHeight="1" x14ac:dyDescent="0.25">
      <c r="A166" s="122">
        <f t="shared" si="116"/>
        <v>300</v>
      </c>
      <c r="B166" s="108">
        <v>60</v>
      </c>
      <c r="C166" s="108">
        <v>0</v>
      </c>
      <c r="D166" s="108">
        <f t="shared" si="117"/>
        <v>200</v>
      </c>
      <c r="E166" s="108">
        <v>17</v>
      </c>
      <c r="F166" s="123">
        <f t="shared" si="118"/>
        <v>360.21699999999998</v>
      </c>
      <c r="G166" s="249">
        <v>360.21699999999998</v>
      </c>
      <c r="H166" s="108" t="s">
        <v>49</v>
      </c>
      <c r="I166" s="108" t="s">
        <v>60</v>
      </c>
      <c r="J166" s="108" t="s">
        <v>61</v>
      </c>
      <c r="K166" s="108" t="s">
        <v>62</v>
      </c>
      <c r="L166" s="124" t="s">
        <v>63</v>
      </c>
      <c r="M166" s="108" t="s">
        <v>64</v>
      </c>
      <c r="N166" s="124" t="s">
        <v>65</v>
      </c>
      <c r="O166" s="108" t="s">
        <v>66</v>
      </c>
      <c r="P166" s="124" t="s">
        <v>67</v>
      </c>
      <c r="Q166" s="108" t="s">
        <v>85</v>
      </c>
      <c r="R166" s="108"/>
      <c r="S166" s="108"/>
      <c r="T166" s="108"/>
      <c r="U166" s="108"/>
      <c r="V166" s="125" t="s">
        <v>140</v>
      </c>
      <c r="W166" s="126" t="s">
        <v>297</v>
      </c>
      <c r="X166" s="126" t="s">
        <v>298</v>
      </c>
      <c r="Y166" s="108" t="s">
        <v>311</v>
      </c>
      <c r="Z166" s="127">
        <v>65000000</v>
      </c>
      <c r="AA166" s="87">
        <v>0</v>
      </c>
      <c r="AB166" s="87">
        <v>0</v>
      </c>
      <c r="AC166" s="87">
        <v>0</v>
      </c>
      <c r="AD166" s="87">
        <v>0</v>
      </c>
      <c r="AE166" s="87">
        <v>0</v>
      </c>
      <c r="AF166" s="87">
        <v>0</v>
      </c>
      <c r="AG166" s="87">
        <v>0</v>
      </c>
      <c r="AH166" s="87">
        <v>0</v>
      </c>
      <c r="AI166" s="87">
        <v>0</v>
      </c>
      <c r="AJ166" s="87"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v>0</v>
      </c>
      <c r="AU166" s="87">
        <v>0</v>
      </c>
      <c r="AV166" s="87">
        <v>0</v>
      </c>
      <c r="AW166" s="87">
        <v>0</v>
      </c>
      <c r="AX166" s="87">
        <v>0</v>
      </c>
      <c r="AY166" s="87">
        <v>0</v>
      </c>
      <c r="AZ166" s="283">
        <f t="shared" si="119"/>
        <v>65000000</v>
      </c>
      <c r="BA166" s="253"/>
      <c r="BB166" s="283">
        <v>0</v>
      </c>
      <c r="BC166" s="283">
        <v>0</v>
      </c>
      <c r="BD166" s="283">
        <f t="shared" si="120"/>
        <v>65000000</v>
      </c>
      <c r="BE166" s="253"/>
      <c r="BF166" s="284">
        <f t="shared" si="121"/>
        <v>360.21699999999998</v>
      </c>
      <c r="BG166" s="283">
        <f t="shared" si="122"/>
        <v>0</v>
      </c>
      <c r="BH166" s="283">
        <f t="shared" si="123"/>
        <v>65000000</v>
      </c>
      <c r="BI166" s="283">
        <f t="shared" si="160"/>
        <v>0</v>
      </c>
      <c r="BJ166" s="283">
        <f t="shared" si="124"/>
        <v>0</v>
      </c>
      <c r="BL166" s="88" t="str">
        <f t="shared" si="152"/>
        <v>A-02-02-02-008-004Teletrabajo - Internet</v>
      </c>
      <c r="BM166" s="88">
        <f t="shared" si="153"/>
        <v>65000000</v>
      </c>
      <c r="BN166" s="88" t="b">
        <f t="shared" si="154"/>
        <v>1</v>
      </c>
    </row>
    <row r="167" spans="1:66" s="121" customFormat="1" ht="23.25" customHeight="1" x14ac:dyDescent="0.25">
      <c r="A167" s="122">
        <f t="shared" si="116"/>
        <v>300</v>
      </c>
      <c r="B167" s="108">
        <v>60</v>
      </c>
      <c r="C167" s="108">
        <v>0</v>
      </c>
      <c r="D167" s="108">
        <f t="shared" si="117"/>
        <v>200</v>
      </c>
      <c r="E167" s="108">
        <v>18</v>
      </c>
      <c r="F167" s="123">
        <f t="shared" si="118"/>
        <v>360.21800000000002</v>
      </c>
      <c r="G167" s="249">
        <v>360.21800000000002</v>
      </c>
      <c r="H167" s="108" t="s">
        <v>49</v>
      </c>
      <c r="I167" s="108" t="s">
        <v>60</v>
      </c>
      <c r="J167" s="108" t="s">
        <v>61</v>
      </c>
      <c r="K167" s="108" t="s">
        <v>62</v>
      </c>
      <c r="L167" s="124" t="s">
        <v>63</v>
      </c>
      <c r="M167" s="108" t="s">
        <v>64</v>
      </c>
      <c r="N167" s="124" t="s">
        <v>65</v>
      </c>
      <c r="O167" s="108" t="s">
        <v>196</v>
      </c>
      <c r="P167" s="124" t="s">
        <v>197</v>
      </c>
      <c r="Q167" s="108" t="s">
        <v>210</v>
      </c>
      <c r="R167" s="108"/>
      <c r="S167" s="108"/>
      <c r="T167" s="108"/>
      <c r="U167" s="108"/>
      <c r="V167" s="125" t="s">
        <v>140</v>
      </c>
      <c r="W167" s="126" t="s">
        <v>297</v>
      </c>
      <c r="X167" s="126" t="s">
        <v>298</v>
      </c>
      <c r="Y167" s="108" t="s">
        <v>310</v>
      </c>
      <c r="Z167" s="127">
        <v>65000000</v>
      </c>
      <c r="AA167" s="87">
        <v>0</v>
      </c>
      <c r="AB167" s="87">
        <v>0</v>
      </c>
      <c r="AC167" s="87">
        <v>0</v>
      </c>
      <c r="AD167" s="87">
        <v>0</v>
      </c>
      <c r="AE167" s="87">
        <v>0</v>
      </c>
      <c r="AF167" s="87">
        <v>0</v>
      </c>
      <c r="AG167" s="87">
        <v>0</v>
      </c>
      <c r="AH167" s="87">
        <v>0</v>
      </c>
      <c r="AI167" s="87">
        <v>0</v>
      </c>
      <c r="AJ167" s="87">
        <v>0</v>
      </c>
      <c r="AK167" s="87">
        <v>0</v>
      </c>
      <c r="AL167" s="87">
        <v>0</v>
      </c>
      <c r="AM167" s="87">
        <v>0</v>
      </c>
      <c r="AN167" s="87">
        <v>0</v>
      </c>
      <c r="AO167" s="87">
        <v>0</v>
      </c>
      <c r="AP167" s="87">
        <v>0</v>
      </c>
      <c r="AQ167" s="87">
        <v>0</v>
      </c>
      <c r="AR167" s="87">
        <v>0</v>
      </c>
      <c r="AS167" s="87">
        <v>0</v>
      </c>
      <c r="AT167" s="87">
        <v>0</v>
      </c>
      <c r="AU167" s="87">
        <v>0</v>
      </c>
      <c r="AV167" s="87">
        <v>0</v>
      </c>
      <c r="AW167" s="87">
        <v>0</v>
      </c>
      <c r="AX167" s="87">
        <v>0</v>
      </c>
      <c r="AY167" s="87">
        <v>0</v>
      </c>
      <c r="AZ167" s="283">
        <f t="shared" si="119"/>
        <v>65000000</v>
      </c>
      <c r="BA167" s="253"/>
      <c r="BB167" s="283">
        <v>0</v>
      </c>
      <c r="BC167" s="283">
        <v>0</v>
      </c>
      <c r="BD167" s="283">
        <f t="shared" si="120"/>
        <v>65000000</v>
      </c>
      <c r="BE167" s="253"/>
      <c r="BF167" s="284">
        <f t="shared" si="121"/>
        <v>360.21800000000002</v>
      </c>
      <c r="BG167" s="283">
        <f t="shared" si="122"/>
        <v>0</v>
      </c>
      <c r="BH167" s="283">
        <f t="shared" si="123"/>
        <v>65000000</v>
      </c>
      <c r="BI167" s="283">
        <f t="shared" si="160"/>
        <v>0</v>
      </c>
      <c r="BJ167" s="283">
        <f t="shared" si="124"/>
        <v>0</v>
      </c>
      <c r="BL167" s="88" t="str">
        <f t="shared" si="152"/>
        <v>A-02-02-02-006-009Teletrabajo - Energia</v>
      </c>
      <c r="BM167" s="88">
        <f t="shared" si="153"/>
        <v>65000000</v>
      </c>
      <c r="BN167" s="88" t="b">
        <f t="shared" si="154"/>
        <v>1</v>
      </c>
    </row>
    <row r="168" spans="1:66" s="121" customFormat="1" ht="23.25" customHeight="1" x14ac:dyDescent="0.25">
      <c r="A168" s="122">
        <f t="shared" si="116"/>
        <v>300</v>
      </c>
      <c r="B168" s="108">
        <v>60</v>
      </c>
      <c r="C168" s="108">
        <v>0</v>
      </c>
      <c r="D168" s="108">
        <f t="shared" si="117"/>
        <v>200</v>
      </c>
      <c r="E168" s="108">
        <v>19</v>
      </c>
      <c r="F168" s="123">
        <f t="shared" si="118"/>
        <v>360.21899999999999</v>
      </c>
      <c r="G168" s="249">
        <v>360.21899999999999</v>
      </c>
      <c r="H168" s="108" t="s">
        <v>49</v>
      </c>
      <c r="I168" s="108" t="s">
        <v>60</v>
      </c>
      <c r="J168" s="108" t="s">
        <v>61</v>
      </c>
      <c r="K168" s="108" t="s">
        <v>62</v>
      </c>
      <c r="L168" s="124" t="s">
        <v>63</v>
      </c>
      <c r="M168" s="108" t="s">
        <v>64</v>
      </c>
      <c r="N168" s="124" t="s">
        <v>65</v>
      </c>
      <c r="O168" s="108" t="s">
        <v>217</v>
      </c>
      <c r="P168" s="124" t="s">
        <v>218</v>
      </c>
      <c r="Q168" s="108" t="s">
        <v>322</v>
      </c>
      <c r="R168" s="108"/>
      <c r="S168" s="108"/>
      <c r="T168" s="108"/>
      <c r="U168" s="108"/>
      <c r="V168" s="125" t="s">
        <v>140</v>
      </c>
      <c r="W168" s="126" t="s">
        <v>297</v>
      </c>
      <c r="X168" s="126" t="s">
        <v>298</v>
      </c>
      <c r="Y168" s="108" t="s">
        <v>323</v>
      </c>
      <c r="Z168" s="127">
        <v>250000000</v>
      </c>
      <c r="AA168" s="87">
        <v>0</v>
      </c>
      <c r="AB168" s="87">
        <v>0</v>
      </c>
      <c r="AC168" s="87">
        <v>0</v>
      </c>
      <c r="AD168" s="87">
        <v>0</v>
      </c>
      <c r="AE168" s="87">
        <v>0</v>
      </c>
      <c r="AF168" s="87">
        <v>0</v>
      </c>
      <c r="AG168" s="87">
        <v>0</v>
      </c>
      <c r="AH168" s="87">
        <v>0</v>
      </c>
      <c r="AI168" s="87">
        <v>0</v>
      </c>
      <c r="AJ168" s="87">
        <v>0</v>
      </c>
      <c r="AK168" s="87">
        <v>0</v>
      </c>
      <c r="AL168" s="87">
        <v>0</v>
      </c>
      <c r="AM168" s="87">
        <v>0</v>
      </c>
      <c r="AN168" s="87">
        <v>0</v>
      </c>
      <c r="AO168" s="87">
        <v>0</v>
      </c>
      <c r="AP168" s="87">
        <v>0</v>
      </c>
      <c r="AQ168" s="87">
        <v>0</v>
      </c>
      <c r="AR168" s="87">
        <v>0</v>
      </c>
      <c r="AS168" s="87">
        <v>0</v>
      </c>
      <c r="AT168" s="87">
        <v>0</v>
      </c>
      <c r="AU168" s="87">
        <v>0</v>
      </c>
      <c r="AV168" s="87">
        <v>0</v>
      </c>
      <c r="AW168" s="87">
        <v>0</v>
      </c>
      <c r="AX168" s="87">
        <v>0</v>
      </c>
      <c r="AY168" s="87">
        <v>0</v>
      </c>
      <c r="AZ168" s="283">
        <f t="shared" si="119"/>
        <v>250000000</v>
      </c>
      <c r="BA168" s="253"/>
      <c r="BB168" s="283">
        <v>0</v>
      </c>
      <c r="BC168" s="283">
        <v>0</v>
      </c>
      <c r="BD168" s="283">
        <f t="shared" si="120"/>
        <v>250000000</v>
      </c>
      <c r="BE168" s="253"/>
      <c r="BF168" s="284">
        <f t="shared" si="121"/>
        <v>360.21899999999999</v>
      </c>
      <c r="BG168" s="283">
        <f t="shared" si="122"/>
        <v>0</v>
      </c>
      <c r="BH168" s="283">
        <f t="shared" si="123"/>
        <v>250000000</v>
      </c>
      <c r="BI168" s="283">
        <f t="shared" si="160"/>
        <v>0</v>
      </c>
      <c r="BJ168" s="283">
        <f t="shared" si="124"/>
        <v>0</v>
      </c>
      <c r="BL168" s="88" t="str">
        <f t="shared" si="152"/>
        <v>A-02-02-02-009-006Actividades de Selección, Salud Ocupacional, Bienestar y Capacitación</v>
      </c>
      <c r="BM168" s="88">
        <f t="shared" si="153"/>
        <v>250000000</v>
      </c>
      <c r="BN168" s="88" t="b">
        <f t="shared" si="154"/>
        <v>1</v>
      </c>
    </row>
    <row r="169" spans="1:66" s="121" customFormat="1" ht="23.25" customHeight="1" x14ac:dyDescent="0.25">
      <c r="A169" s="122">
        <f t="shared" si="116"/>
        <v>300</v>
      </c>
      <c r="B169" s="108">
        <v>60</v>
      </c>
      <c r="C169" s="108">
        <v>0</v>
      </c>
      <c r="D169" s="108">
        <f t="shared" si="117"/>
        <v>200</v>
      </c>
      <c r="E169" s="108">
        <v>21</v>
      </c>
      <c r="F169" s="123">
        <f t="shared" si="118"/>
        <v>360.221</v>
      </c>
      <c r="G169" s="249">
        <v>360.221</v>
      </c>
      <c r="H169" s="108" t="s">
        <v>49</v>
      </c>
      <c r="I169" s="108" t="s">
        <v>60</v>
      </c>
      <c r="J169" s="108" t="s">
        <v>61</v>
      </c>
      <c r="K169" s="95" t="s">
        <v>62</v>
      </c>
      <c r="L169" s="124" t="s">
        <v>63</v>
      </c>
      <c r="M169" s="108" t="s">
        <v>64</v>
      </c>
      <c r="N169" s="124" t="s">
        <v>65</v>
      </c>
      <c r="O169" s="108" t="s">
        <v>66</v>
      </c>
      <c r="P169" s="124" t="s">
        <v>67</v>
      </c>
      <c r="Q169" s="108" t="s">
        <v>68</v>
      </c>
      <c r="R169" s="108"/>
      <c r="S169" s="108"/>
      <c r="T169" s="108"/>
      <c r="U169" s="108"/>
      <c r="V169" s="125" t="s">
        <v>140</v>
      </c>
      <c r="W169" s="126" t="s">
        <v>297</v>
      </c>
      <c r="X169" s="126" t="s">
        <v>298</v>
      </c>
      <c r="Y169" s="108" t="s">
        <v>315</v>
      </c>
      <c r="Z169" s="127">
        <v>169858564.74000001</v>
      </c>
      <c r="AA169" s="87">
        <v>0</v>
      </c>
      <c r="AB169" s="87">
        <v>0</v>
      </c>
      <c r="AC169" s="87">
        <v>0</v>
      </c>
      <c r="AD169" s="87">
        <v>0</v>
      </c>
      <c r="AE169" s="87">
        <v>0</v>
      </c>
      <c r="AF169" s="87">
        <v>0</v>
      </c>
      <c r="AG169" s="87">
        <v>0</v>
      </c>
      <c r="AH169" s="87">
        <v>0</v>
      </c>
      <c r="AI169" s="87">
        <v>0</v>
      </c>
      <c r="AJ169" s="87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87">
        <v>0</v>
      </c>
      <c r="AV169" s="87">
        <v>0</v>
      </c>
      <c r="AW169" s="87">
        <v>0</v>
      </c>
      <c r="AX169" s="87">
        <v>0</v>
      </c>
      <c r="AY169" s="87">
        <v>0</v>
      </c>
      <c r="AZ169" s="283">
        <f t="shared" si="119"/>
        <v>169858564.74000001</v>
      </c>
      <c r="BA169" s="253"/>
      <c r="BB169" s="283">
        <v>0</v>
      </c>
      <c r="BC169" s="283">
        <v>0</v>
      </c>
      <c r="BD169" s="283">
        <f t="shared" si="120"/>
        <v>169858564.74000001</v>
      </c>
      <c r="BE169" s="253"/>
      <c r="BF169" s="284">
        <f t="shared" si="121"/>
        <v>360.221</v>
      </c>
      <c r="BG169" s="283">
        <f t="shared" si="122"/>
        <v>0</v>
      </c>
      <c r="BH169" s="283">
        <f t="shared" si="123"/>
        <v>169858564.74000001</v>
      </c>
      <c r="BI169" s="283">
        <f t="shared" si="160"/>
        <v>0</v>
      </c>
      <c r="BJ169" s="283">
        <f t="shared" si="124"/>
        <v>0</v>
      </c>
      <c r="BL169" s="88" t="str">
        <f t="shared" si="152"/>
        <v>A-02-02-02-008-003Software Gestión Talento Humano</v>
      </c>
      <c r="BM169" s="88">
        <f t="shared" si="153"/>
        <v>169858564.74000001</v>
      </c>
      <c r="BN169" s="88" t="b">
        <f t="shared" si="154"/>
        <v>1</v>
      </c>
    </row>
    <row r="170" spans="1:66" s="121" customFormat="1" ht="23.25" customHeight="1" x14ac:dyDescent="0.25">
      <c r="A170" s="122">
        <f t="shared" si="116"/>
        <v>300</v>
      </c>
      <c r="B170" s="108">
        <v>60</v>
      </c>
      <c r="C170" s="108">
        <v>0</v>
      </c>
      <c r="D170" s="108">
        <f t="shared" si="117"/>
        <v>200</v>
      </c>
      <c r="E170" s="108">
        <v>22</v>
      </c>
      <c r="F170" s="123">
        <f t="shared" si="118"/>
        <v>360.22199999999998</v>
      </c>
      <c r="G170" s="249">
        <v>360.22199999999998</v>
      </c>
      <c r="H170" s="108" t="s">
        <v>49</v>
      </c>
      <c r="I170" s="108" t="s">
        <v>60</v>
      </c>
      <c r="J170" s="108" t="s">
        <v>61</v>
      </c>
      <c r="K170" s="108" t="s">
        <v>62</v>
      </c>
      <c r="L170" s="124" t="s">
        <v>63</v>
      </c>
      <c r="M170" s="108" t="s">
        <v>64</v>
      </c>
      <c r="N170" s="124" t="s">
        <v>65</v>
      </c>
      <c r="O170" s="108" t="s">
        <v>66</v>
      </c>
      <c r="P170" s="124" t="s">
        <v>67</v>
      </c>
      <c r="Q170" s="108" t="s">
        <v>144</v>
      </c>
      <c r="R170" s="108"/>
      <c r="S170" s="108"/>
      <c r="T170" s="108"/>
      <c r="U170" s="108"/>
      <c r="V170" s="125" t="s">
        <v>140</v>
      </c>
      <c r="W170" s="126" t="s">
        <v>297</v>
      </c>
      <c r="X170" s="126" t="s">
        <v>298</v>
      </c>
      <c r="Y170" s="108" t="s">
        <v>317</v>
      </c>
      <c r="Z170" s="127">
        <v>0</v>
      </c>
      <c r="AA170" s="87">
        <v>0</v>
      </c>
      <c r="AB170" s="87">
        <v>0</v>
      </c>
      <c r="AC170" s="87">
        <v>0</v>
      </c>
      <c r="AD170" s="87">
        <v>0</v>
      </c>
      <c r="AE170" s="87">
        <v>0</v>
      </c>
      <c r="AF170" s="87">
        <v>0</v>
      </c>
      <c r="AG170" s="87">
        <v>0</v>
      </c>
      <c r="AH170" s="87">
        <v>0</v>
      </c>
      <c r="AI170" s="87">
        <v>0</v>
      </c>
      <c r="AJ170" s="87">
        <v>0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0</v>
      </c>
      <c r="AR170" s="87">
        <v>0</v>
      </c>
      <c r="AS170" s="87">
        <v>0</v>
      </c>
      <c r="AT170" s="87">
        <v>0</v>
      </c>
      <c r="AU170" s="87">
        <v>0</v>
      </c>
      <c r="AV170" s="87">
        <v>0</v>
      </c>
      <c r="AW170" s="87">
        <v>0</v>
      </c>
      <c r="AX170" s="87">
        <v>0</v>
      </c>
      <c r="AY170" s="87">
        <v>0</v>
      </c>
      <c r="AZ170" s="283">
        <f t="shared" si="119"/>
        <v>0</v>
      </c>
      <c r="BA170" s="253"/>
      <c r="BB170" s="283">
        <v>0</v>
      </c>
      <c r="BC170" s="283">
        <v>0</v>
      </c>
      <c r="BD170" s="283">
        <f t="shared" si="120"/>
        <v>0</v>
      </c>
      <c r="BE170" s="253"/>
      <c r="BF170" s="284">
        <f t="shared" si="121"/>
        <v>360.22199999999998</v>
      </c>
      <c r="BG170" s="283">
        <f t="shared" si="122"/>
        <v>0</v>
      </c>
      <c r="BH170" s="283">
        <f t="shared" si="123"/>
        <v>0</v>
      </c>
      <c r="BI170" s="283">
        <f t="shared" si="160"/>
        <v>0</v>
      </c>
      <c r="BJ170" s="283">
        <f t="shared" si="124"/>
        <v>0</v>
      </c>
      <c r="BL170" s="88" t="str">
        <f t="shared" si="152"/>
        <v>A-02-02-02-008-005Pago Comisión Nacional del Servicio Civil</v>
      </c>
      <c r="BM170" s="88">
        <f t="shared" si="153"/>
        <v>0</v>
      </c>
      <c r="BN170" s="88" t="b">
        <f t="shared" si="154"/>
        <v>1</v>
      </c>
    </row>
    <row r="171" spans="1:66" s="121" customFormat="1" ht="23.25" customHeight="1" x14ac:dyDescent="0.25">
      <c r="A171" s="122">
        <f t="shared" si="116"/>
        <v>300</v>
      </c>
      <c r="B171" s="108">
        <v>60</v>
      </c>
      <c r="C171" s="108">
        <v>0</v>
      </c>
      <c r="D171" s="108">
        <f t="shared" si="117"/>
        <v>200</v>
      </c>
      <c r="E171" s="108">
        <v>23</v>
      </c>
      <c r="F171" s="123">
        <f t="shared" si="118"/>
        <v>360.22300000000001</v>
      </c>
      <c r="G171" s="249">
        <v>360.22300000000001</v>
      </c>
      <c r="H171" s="108" t="s">
        <v>49</v>
      </c>
      <c r="I171" s="108" t="s">
        <v>60</v>
      </c>
      <c r="J171" s="108" t="s">
        <v>61</v>
      </c>
      <c r="K171" s="95" t="s">
        <v>62</v>
      </c>
      <c r="L171" s="124" t="s">
        <v>63</v>
      </c>
      <c r="M171" s="108" t="s">
        <v>149</v>
      </c>
      <c r="N171" s="124" t="s">
        <v>150</v>
      </c>
      <c r="O171" s="108" t="s">
        <v>151</v>
      </c>
      <c r="P171" s="124" t="s">
        <v>152</v>
      </c>
      <c r="Q171" s="108" t="s">
        <v>303</v>
      </c>
      <c r="R171" s="108"/>
      <c r="S171" s="108"/>
      <c r="T171" s="108"/>
      <c r="U171" s="108"/>
      <c r="V171" s="125" t="s">
        <v>140</v>
      </c>
      <c r="W171" s="126" t="s">
        <v>297</v>
      </c>
      <c r="X171" s="126" t="s">
        <v>298</v>
      </c>
      <c r="Y171" s="108" t="s">
        <v>304</v>
      </c>
      <c r="Z171" s="127">
        <v>0</v>
      </c>
      <c r="AA171" s="87">
        <v>0</v>
      </c>
      <c r="AB171" s="87">
        <v>0</v>
      </c>
      <c r="AC171" s="87">
        <v>0</v>
      </c>
      <c r="AD171" s="87">
        <v>0</v>
      </c>
      <c r="AE171" s="87">
        <v>0</v>
      </c>
      <c r="AF171" s="87">
        <v>0</v>
      </c>
      <c r="AG171" s="87">
        <v>0</v>
      </c>
      <c r="AH171" s="87">
        <v>0</v>
      </c>
      <c r="AI171" s="87">
        <v>0</v>
      </c>
      <c r="AJ171" s="87">
        <v>0</v>
      </c>
      <c r="AK171" s="87">
        <v>0</v>
      </c>
      <c r="AL171" s="87">
        <v>0</v>
      </c>
      <c r="AM171" s="87">
        <v>0</v>
      </c>
      <c r="AN171" s="87">
        <v>0</v>
      </c>
      <c r="AO171" s="87">
        <v>0</v>
      </c>
      <c r="AP171" s="87">
        <v>0</v>
      </c>
      <c r="AQ171" s="87">
        <v>0</v>
      </c>
      <c r="AR171" s="87">
        <v>0</v>
      </c>
      <c r="AS171" s="87">
        <v>0</v>
      </c>
      <c r="AT171" s="87">
        <v>0</v>
      </c>
      <c r="AU171" s="87">
        <v>0</v>
      </c>
      <c r="AV171" s="87">
        <v>0</v>
      </c>
      <c r="AW171" s="87">
        <v>0</v>
      </c>
      <c r="AX171" s="87">
        <v>0</v>
      </c>
      <c r="AY171" s="87">
        <v>0</v>
      </c>
      <c r="AZ171" s="283">
        <f t="shared" si="119"/>
        <v>0</v>
      </c>
      <c r="BA171" s="253"/>
      <c r="BB171" s="283">
        <v>0</v>
      </c>
      <c r="BC171" s="283">
        <v>0</v>
      </c>
      <c r="BD171" s="283">
        <f t="shared" si="120"/>
        <v>0</v>
      </c>
      <c r="BE171" s="253"/>
      <c r="BF171" s="284">
        <f t="shared" si="121"/>
        <v>360.22300000000001</v>
      </c>
      <c r="BG171" s="283">
        <f t="shared" si="122"/>
        <v>0</v>
      </c>
      <c r="BH171" s="283">
        <f t="shared" si="123"/>
        <v>0</v>
      </c>
      <c r="BI171" s="283">
        <f t="shared" si="160"/>
        <v>0</v>
      </c>
      <c r="BJ171" s="283">
        <f t="shared" si="124"/>
        <v>0</v>
      </c>
      <c r="BL171" s="88" t="str">
        <f t="shared" si="152"/>
        <v>A-02-02-01-004-008Apoyo Monturas</v>
      </c>
      <c r="BM171" s="88">
        <f t="shared" si="153"/>
        <v>0</v>
      </c>
      <c r="BN171" s="88" t="b">
        <f t="shared" si="154"/>
        <v>1</v>
      </c>
    </row>
    <row r="172" spans="1:66" s="121" customFormat="1" ht="23.25" customHeight="1" x14ac:dyDescent="0.25">
      <c r="A172" s="122">
        <f t="shared" si="116"/>
        <v>300</v>
      </c>
      <c r="B172" s="108">
        <v>60</v>
      </c>
      <c r="C172" s="108">
        <v>0</v>
      </c>
      <c r="D172" s="108">
        <f t="shared" ref="D172:D184" si="162">IF(I172="P",100,IF(OR(I172="G",I172="GA"),200,IF(OR(I172="T",I172="TP",I172="TF"),300,IF(I172="I",400,IF(I172="B",500)))))</f>
        <v>200</v>
      </c>
      <c r="E172" s="108">
        <v>24</v>
      </c>
      <c r="F172" s="123">
        <f t="shared" ref="F172:F184" si="163">A172+B172+C172+((D172+E172)/1000)</f>
        <v>360.22399999999999</v>
      </c>
      <c r="G172" s="249">
        <v>360.22399999999999</v>
      </c>
      <c r="H172" s="108" t="s">
        <v>49</v>
      </c>
      <c r="I172" s="108" t="s">
        <v>60</v>
      </c>
      <c r="J172" s="108" t="s">
        <v>61</v>
      </c>
      <c r="K172" s="108" t="s">
        <v>62</v>
      </c>
      <c r="L172" s="124" t="s">
        <v>63</v>
      </c>
      <c r="M172" s="108" t="s">
        <v>64</v>
      </c>
      <c r="N172" s="124" t="s">
        <v>65</v>
      </c>
      <c r="O172" s="108" t="s">
        <v>223</v>
      </c>
      <c r="P172" s="124" t="s">
        <v>224</v>
      </c>
      <c r="Q172" s="108" t="s">
        <v>223</v>
      </c>
      <c r="R172" s="108"/>
      <c r="S172" s="108"/>
      <c r="T172" s="108"/>
      <c r="U172" s="108"/>
      <c r="V172" s="125" t="s">
        <v>140</v>
      </c>
      <c r="W172" s="126" t="s">
        <v>297</v>
      </c>
      <c r="X172" s="126" t="s">
        <v>298</v>
      </c>
      <c r="Y172" s="108" t="s">
        <v>594</v>
      </c>
      <c r="Z172" s="127">
        <v>0</v>
      </c>
      <c r="AA172" s="87">
        <v>0</v>
      </c>
      <c r="AB172" s="87">
        <v>0</v>
      </c>
      <c r="AC172" s="87">
        <v>0</v>
      </c>
      <c r="AD172" s="87">
        <v>0</v>
      </c>
      <c r="AE172" s="87">
        <v>0</v>
      </c>
      <c r="AF172" s="87">
        <v>0</v>
      </c>
      <c r="AG172" s="87">
        <v>0</v>
      </c>
      <c r="AH172" s="87">
        <v>0</v>
      </c>
      <c r="AI172" s="87">
        <v>0</v>
      </c>
      <c r="AJ172" s="87"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v>0</v>
      </c>
      <c r="AU172" s="87">
        <v>0</v>
      </c>
      <c r="AV172" s="87">
        <v>0</v>
      </c>
      <c r="AW172" s="87">
        <v>0</v>
      </c>
      <c r="AX172" s="87">
        <v>0</v>
      </c>
      <c r="AY172" s="87">
        <v>0</v>
      </c>
      <c r="AZ172" s="283">
        <f t="shared" ref="AZ172:AZ184" si="164">SUM(Z172:AY172)</f>
        <v>0</v>
      </c>
      <c r="BA172" s="253"/>
      <c r="BB172" s="283">
        <v>0</v>
      </c>
      <c r="BC172" s="283">
        <v>0</v>
      </c>
      <c r="BD172" s="283">
        <f t="shared" ref="BD172:BD184" si="165">AZ172+BC172</f>
        <v>0</v>
      </c>
      <c r="BE172" s="253"/>
      <c r="BF172" s="284">
        <f t="shared" ref="BF172:BF185" si="166">$G172</f>
        <v>360.22399999999999</v>
      </c>
      <c r="BG172" s="283">
        <f t="shared" ref="BG172:BG184" si="167">SUM(AA172:AY172)</f>
        <v>0</v>
      </c>
      <c r="BH172" s="283">
        <f t="shared" ref="BH172:BH184" si="168">$AZ172</f>
        <v>0</v>
      </c>
      <c r="BI172" s="283">
        <f t="shared" si="160"/>
        <v>0</v>
      </c>
      <c r="BJ172" s="283">
        <f t="shared" ref="BJ172:BJ184" si="169">AZ172+BG172-BH172</f>
        <v>0</v>
      </c>
      <c r="BL172" s="88" t="str">
        <f t="shared" si="152"/>
        <v xml:space="preserve">A-02-02-02-010Financiamiento de área protegida a Nivel Nacional </v>
      </c>
      <c r="BM172" s="88">
        <f t="shared" si="153"/>
        <v>0</v>
      </c>
      <c r="BN172" s="88" t="b">
        <f t="shared" si="154"/>
        <v>1</v>
      </c>
    </row>
    <row r="173" spans="1:66" s="121" customFormat="1" ht="23.25" customHeight="1" x14ac:dyDescent="0.25">
      <c r="A173" s="122">
        <f t="shared" si="116"/>
        <v>300</v>
      </c>
      <c r="B173" s="108">
        <v>60</v>
      </c>
      <c r="C173" s="108">
        <v>0</v>
      </c>
      <c r="D173" s="108">
        <f t="shared" si="162"/>
        <v>200</v>
      </c>
      <c r="E173" s="108">
        <v>25</v>
      </c>
      <c r="F173" s="123">
        <f t="shared" si="163"/>
        <v>360.22500000000002</v>
      </c>
      <c r="G173" s="249">
        <v>360.22500000000002</v>
      </c>
      <c r="H173" s="108" t="s">
        <v>49</v>
      </c>
      <c r="I173" s="108" t="s">
        <v>60</v>
      </c>
      <c r="J173" s="108" t="s">
        <v>61</v>
      </c>
      <c r="K173" s="108" t="s">
        <v>62</v>
      </c>
      <c r="L173" s="124" t="s">
        <v>63</v>
      </c>
      <c r="M173" s="108" t="s">
        <v>64</v>
      </c>
      <c r="N173" s="124" t="s">
        <v>65</v>
      </c>
      <c r="O173" s="108" t="s">
        <v>223</v>
      </c>
      <c r="P173" s="124" t="s">
        <v>224</v>
      </c>
      <c r="Q173" s="108" t="s">
        <v>223</v>
      </c>
      <c r="R173" s="108"/>
      <c r="S173" s="108"/>
      <c r="T173" s="108"/>
      <c r="U173" s="108"/>
      <c r="V173" s="125" t="s">
        <v>140</v>
      </c>
      <c r="W173" s="126" t="s">
        <v>297</v>
      </c>
      <c r="X173" s="126" t="s">
        <v>298</v>
      </c>
      <c r="Y173" s="108" t="s">
        <v>595</v>
      </c>
      <c r="Z173" s="127">
        <v>10000000</v>
      </c>
      <c r="AA173" s="87">
        <v>0</v>
      </c>
      <c r="AB173" s="87">
        <v>0</v>
      </c>
      <c r="AC173" s="87">
        <v>0</v>
      </c>
      <c r="AD173" s="87">
        <v>0</v>
      </c>
      <c r="AE173" s="87">
        <v>0</v>
      </c>
      <c r="AF173" s="87">
        <v>0</v>
      </c>
      <c r="AG173" s="87">
        <v>0</v>
      </c>
      <c r="AH173" s="87">
        <v>0</v>
      </c>
      <c r="AI173" s="87">
        <v>0</v>
      </c>
      <c r="AJ173" s="87">
        <v>0</v>
      </c>
      <c r="AK173" s="87">
        <v>0</v>
      </c>
      <c r="AL173" s="87">
        <v>0</v>
      </c>
      <c r="AM173" s="87">
        <v>0</v>
      </c>
      <c r="AN173" s="87">
        <v>0</v>
      </c>
      <c r="AO173" s="87">
        <v>0</v>
      </c>
      <c r="AP173" s="87">
        <v>0</v>
      </c>
      <c r="AQ173" s="87">
        <v>0</v>
      </c>
      <c r="AR173" s="87">
        <v>0</v>
      </c>
      <c r="AS173" s="87">
        <v>0</v>
      </c>
      <c r="AT173" s="87">
        <v>0</v>
      </c>
      <c r="AU173" s="87">
        <v>0</v>
      </c>
      <c r="AV173" s="87">
        <v>0</v>
      </c>
      <c r="AW173" s="87">
        <v>0</v>
      </c>
      <c r="AX173" s="87">
        <v>0</v>
      </c>
      <c r="AY173" s="87">
        <v>0</v>
      </c>
      <c r="AZ173" s="283">
        <f t="shared" si="164"/>
        <v>10000000</v>
      </c>
      <c r="BA173" s="253"/>
      <c r="BB173" s="283">
        <v>0</v>
      </c>
      <c r="BC173" s="283">
        <v>0</v>
      </c>
      <c r="BD173" s="283">
        <f t="shared" si="165"/>
        <v>10000000</v>
      </c>
      <c r="BE173" s="253"/>
      <c r="BF173" s="284">
        <f t="shared" si="166"/>
        <v>360.22500000000002</v>
      </c>
      <c r="BG173" s="283">
        <f t="shared" si="167"/>
        <v>0</v>
      </c>
      <c r="BH173" s="283">
        <f t="shared" si="168"/>
        <v>10000000</v>
      </c>
      <c r="BI173" s="283">
        <f t="shared" si="160"/>
        <v>0</v>
      </c>
      <c r="BJ173" s="283">
        <f t="shared" si="169"/>
        <v>0</v>
      </c>
      <c r="BL173" s="88" t="str">
        <f t="shared" si="152"/>
        <v>A-02-02-02-010Licenciamiento para desarrollo de cursos virtuales</v>
      </c>
      <c r="BM173" s="88">
        <f t="shared" si="153"/>
        <v>10000000</v>
      </c>
      <c r="BN173" s="88" t="b">
        <f t="shared" si="154"/>
        <v>1</v>
      </c>
    </row>
    <row r="174" spans="1:66" s="121" customFormat="1" ht="23.25" customHeight="1" x14ac:dyDescent="0.25">
      <c r="A174" s="122">
        <f t="shared" si="116"/>
        <v>300</v>
      </c>
      <c r="B174" s="108">
        <v>60</v>
      </c>
      <c r="C174" s="108">
        <v>0</v>
      </c>
      <c r="D174" s="108">
        <f t="shared" si="162"/>
        <v>200</v>
      </c>
      <c r="E174" s="108">
        <v>26</v>
      </c>
      <c r="F174" s="123">
        <f t="shared" si="163"/>
        <v>360.226</v>
      </c>
      <c r="G174" s="249">
        <v>360.226</v>
      </c>
      <c r="H174" s="108" t="s">
        <v>49</v>
      </c>
      <c r="I174" s="108" t="s">
        <v>60</v>
      </c>
      <c r="J174" s="108" t="s">
        <v>61</v>
      </c>
      <c r="K174" s="95" t="s">
        <v>62</v>
      </c>
      <c r="L174" s="124" t="s">
        <v>63</v>
      </c>
      <c r="M174" s="108" t="s">
        <v>64</v>
      </c>
      <c r="N174" s="124" t="s">
        <v>65</v>
      </c>
      <c r="O174" s="108" t="s">
        <v>217</v>
      </c>
      <c r="P174" s="124" t="s">
        <v>218</v>
      </c>
      <c r="Q174" s="108" t="s">
        <v>322</v>
      </c>
      <c r="R174" s="108"/>
      <c r="S174" s="108"/>
      <c r="T174" s="108"/>
      <c r="U174" s="108"/>
      <c r="V174" s="125" t="s">
        <v>140</v>
      </c>
      <c r="W174" s="126" t="s">
        <v>297</v>
      </c>
      <c r="X174" s="126" t="s">
        <v>298</v>
      </c>
      <c r="Y174" s="108" t="s">
        <v>324</v>
      </c>
      <c r="Z174" s="127">
        <v>0</v>
      </c>
      <c r="AA174" s="87">
        <v>0</v>
      </c>
      <c r="AB174" s="87">
        <v>0</v>
      </c>
      <c r="AC174" s="87">
        <v>0</v>
      </c>
      <c r="AD174" s="87">
        <v>0</v>
      </c>
      <c r="AE174" s="87">
        <v>0</v>
      </c>
      <c r="AF174" s="87">
        <v>0</v>
      </c>
      <c r="AG174" s="87">
        <v>0</v>
      </c>
      <c r="AH174" s="87">
        <v>0</v>
      </c>
      <c r="AI174" s="87">
        <v>0</v>
      </c>
      <c r="AJ174" s="87">
        <v>0</v>
      </c>
      <c r="AK174" s="87">
        <v>0</v>
      </c>
      <c r="AL174" s="87">
        <v>0</v>
      </c>
      <c r="AM174" s="87">
        <v>0</v>
      </c>
      <c r="AN174" s="87">
        <v>0</v>
      </c>
      <c r="AO174" s="87">
        <v>0</v>
      </c>
      <c r="AP174" s="87">
        <v>0</v>
      </c>
      <c r="AQ174" s="87">
        <v>0</v>
      </c>
      <c r="AR174" s="87">
        <v>0</v>
      </c>
      <c r="AS174" s="87">
        <v>0</v>
      </c>
      <c r="AT174" s="87">
        <v>0</v>
      </c>
      <c r="AU174" s="87">
        <v>0</v>
      </c>
      <c r="AV174" s="87">
        <v>0</v>
      </c>
      <c r="AW174" s="87">
        <v>0</v>
      </c>
      <c r="AX174" s="87">
        <v>0</v>
      </c>
      <c r="AY174" s="87">
        <v>0</v>
      </c>
      <c r="AZ174" s="87">
        <f t="shared" si="164"/>
        <v>0</v>
      </c>
      <c r="BA174" s="253"/>
      <c r="BB174" s="283">
        <v>0</v>
      </c>
      <c r="BC174" s="87">
        <v>0</v>
      </c>
      <c r="BD174" s="87">
        <f t="shared" si="165"/>
        <v>0</v>
      </c>
      <c r="BE174" s="253"/>
      <c r="BF174" s="89">
        <f t="shared" si="166"/>
        <v>360.226</v>
      </c>
      <c r="BG174" s="87">
        <f t="shared" si="167"/>
        <v>0</v>
      </c>
      <c r="BH174" s="87">
        <f t="shared" si="168"/>
        <v>0</v>
      </c>
      <c r="BI174" s="87">
        <f t="shared" si="160"/>
        <v>0</v>
      </c>
      <c r="BJ174" s="87">
        <f t="shared" si="169"/>
        <v>0</v>
      </c>
      <c r="BL174" s="88" t="str">
        <f t="shared" si="152"/>
        <v>A-02-02-02-009-006Bienestar Social en Salud y Educación Física</v>
      </c>
      <c r="BM174" s="88">
        <f t="shared" si="153"/>
        <v>0</v>
      </c>
      <c r="BN174" s="88" t="b">
        <f t="shared" si="154"/>
        <v>1</v>
      </c>
    </row>
    <row r="175" spans="1:66" s="121" customFormat="1" ht="23.25" customHeight="1" x14ac:dyDescent="0.25">
      <c r="A175" s="122">
        <f t="shared" si="116"/>
        <v>300</v>
      </c>
      <c r="B175" s="108">
        <v>60</v>
      </c>
      <c r="C175" s="108">
        <v>0</v>
      </c>
      <c r="D175" s="108">
        <f t="shared" si="162"/>
        <v>300</v>
      </c>
      <c r="E175" s="108">
        <v>3</v>
      </c>
      <c r="F175" s="123">
        <f t="shared" si="163"/>
        <v>360.303</v>
      </c>
      <c r="G175" s="249">
        <v>360.303</v>
      </c>
      <c r="H175" s="108" t="s">
        <v>49</v>
      </c>
      <c r="I175" s="108" t="s">
        <v>50</v>
      </c>
      <c r="J175" s="108" t="s">
        <v>51</v>
      </c>
      <c r="K175" s="108" t="s">
        <v>52</v>
      </c>
      <c r="L175" s="124" t="s">
        <v>53</v>
      </c>
      <c r="M175" s="108" t="s">
        <v>52</v>
      </c>
      <c r="N175" s="124" t="s">
        <v>53</v>
      </c>
      <c r="O175" s="108" t="s">
        <v>52</v>
      </c>
      <c r="P175" s="124" t="s">
        <v>53</v>
      </c>
      <c r="Q175" s="108" t="s">
        <v>52</v>
      </c>
      <c r="R175" s="108"/>
      <c r="S175" s="108"/>
      <c r="T175" s="108"/>
      <c r="U175" s="108"/>
      <c r="V175" s="125" t="s">
        <v>140</v>
      </c>
      <c r="W175" s="126" t="s">
        <v>297</v>
      </c>
      <c r="X175" s="126" t="s">
        <v>298</v>
      </c>
      <c r="Y175" s="108" t="s">
        <v>299</v>
      </c>
      <c r="Z175" s="127">
        <v>0</v>
      </c>
      <c r="AA175" s="87">
        <v>0</v>
      </c>
      <c r="AB175" s="87">
        <v>0</v>
      </c>
      <c r="AC175" s="87">
        <v>0</v>
      </c>
      <c r="AD175" s="87">
        <v>0</v>
      </c>
      <c r="AE175" s="87">
        <v>0</v>
      </c>
      <c r="AF175" s="87">
        <v>0</v>
      </c>
      <c r="AG175" s="87">
        <v>0</v>
      </c>
      <c r="AH175" s="87">
        <v>0</v>
      </c>
      <c r="AI175" s="87">
        <v>0</v>
      </c>
      <c r="AJ175" s="87">
        <v>0</v>
      </c>
      <c r="AK175" s="87">
        <v>0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0</v>
      </c>
      <c r="AR175" s="87">
        <v>0</v>
      </c>
      <c r="AS175" s="87">
        <v>0</v>
      </c>
      <c r="AT175" s="87">
        <v>0</v>
      </c>
      <c r="AU175" s="87">
        <v>0</v>
      </c>
      <c r="AV175" s="87">
        <v>0</v>
      </c>
      <c r="AW175" s="87">
        <v>0</v>
      </c>
      <c r="AX175" s="87">
        <v>0</v>
      </c>
      <c r="AY175" s="87">
        <v>0</v>
      </c>
      <c r="AZ175" s="283">
        <f t="shared" si="164"/>
        <v>0</v>
      </c>
      <c r="BA175" s="253"/>
      <c r="BB175" s="283">
        <v>0</v>
      </c>
      <c r="BC175" s="283">
        <v>0</v>
      </c>
      <c r="BD175" s="283">
        <f t="shared" si="165"/>
        <v>0</v>
      </c>
      <c r="BE175" s="253"/>
      <c r="BF175" s="284">
        <f t="shared" si="166"/>
        <v>360.303</v>
      </c>
      <c r="BG175" s="283">
        <f t="shared" si="167"/>
        <v>0</v>
      </c>
      <c r="BH175" s="283">
        <f t="shared" si="168"/>
        <v>0</v>
      </c>
      <c r="BI175" s="283">
        <f t="shared" si="160"/>
        <v>0</v>
      </c>
      <c r="BJ175" s="283">
        <f t="shared" si="169"/>
        <v>0</v>
      </c>
      <c r="BL175" s="88" t="str">
        <f t="shared" si="152"/>
        <v>A-03-03-01-001Elementos de SST, emergencias y ergonómicos</v>
      </c>
      <c r="BM175" s="88">
        <f t="shared" si="153"/>
        <v>0</v>
      </c>
      <c r="BN175" s="88" t="b">
        <f t="shared" si="154"/>
        <v>1</v>
      </c>
    </row>
    <row r="176" spans="1:66" s="121" customFormat="1" ht="23.25" customHeight="1" x14ac:dyDescent="0.25">
      <c r="A176" s="122">
        <f t="shared" si="116"/>
        <v>300</v>
      </c>
      <c r="B176" s="108">
        <v>60</v>
      </c>
      <c r="C176" s="108">
        <v>0</v>
      </c>
      <c r="D176" s="108">
        <f t="shared" si="162"/>
        <v>200</v>
      </c>
      <c r="E176" s="108">
        <v>27</v>
      </c>
      <c r="F176" s="123">
        <f t="shared" si="163"/>
        <v>360.22699999999998</v>
      </c>
      <c r="G176" s="249">
        <v>360.22699999999998</v>
      </c>
      <c r="H176" s="108" t="s">
        <v>49</v>
      </c>
      <c r="I176" s="108" t="s">
        <v>60</v>
      </c>
      <c r="J176" s="108" t="s">
        <v>61</v>
      </c>
      <c r="K176" s="108" t="s">
        <v>62</v>
      </c>
      <c r="L176" s="124" t="s">
        <v>63</v>
      </c>
      <c r="M176" s="108" t="s">
        <v>64</v>
      </c>
      <c r="N176" s="124" t="s">
        <v>65</v>
      </c>
      <c r="O176" s="108" t="s">
        <v>66</v>
      </c>
      <c r="P176" s="124" t="s">
        <v>67</v>
      </c>
      <c r="Q176" s="108" t="s">
        <v>68</v>
      </c>
      <c r="R176" s="108"/>
      <c r="S176" s="108"/>
      <c r="T176" s="108"/>
      <c r="U176" s="108"/>
      <c r="V176" s="125" t="s">
        <v>140</v>
      </c>
      <c r="W176" s="126" t="s">
        <v>297</v>
      </c>
      <c r="X176" s="126" t="s">
        <v>298</v>
      </c>
      <c r="Y176" s="108" t="s">
        <v>314</v>
      </c>
      <c r="Z176" s="127">
        <v>0</v>
      </c>
      <c r="AA176" s="87">
        <v>0</v>
      </c>
      <c r="AB176" s="87">
        <v>0</v>
      </c>
      <c r="AC176" s="87">
        <v>0</v>
      </c>
      <c r="AD176" s="87">
        <v>0</v>
      </c>
      <c r="AE176" s="87">
        <v>0</v>
      </c>
      <c r="AF176" s="87">
        <v>0</v>
      </c>
      <c r="AG176" s="87">
        <v>0</v>
      </c>
      <c r="AH176" s="87">
        <v>0</v>
      </c>
      <c r="AI176" s="87">
        <v>0</v>
      </c>
      <c r="AJ176" s="87">
        <v>0</v>
      </c>
      <c r="AK176" s="87">
        <v>0</v>
      </c>
      <c r="AL176" s="87">
        <v>0</v>
      </c>
      <c r="AM176" s="87">
        <v>0</v>
      </c>
      <c r="AN176" s="87">
        <v>0</v>
      </c>
      <c r="AO176" s="87">
        <v>0</v>
      </c>
      <c r="AP176" s="87">
        <v>0</v>
      </c>
      <c r="AQ176" s="87">
        <v>0</v>
      </c>
      <c r="AR176" s="87">
        <v>0</v>
      </c>
      <c r="AS176" s="87">
        <v>0</v>
      </c>
      <c r="AT176" s="87">
        <v>0</v>
      </c>
      <c r="AU176" s="87">
        <v>0</v>
      </c>
      <c r="AV176" s="87">
        <v>0</v>
      </c>
      <c r="AW176" s="87">
        <v>0</v>
      </c>
      <c r="AX176" s="87">
        <v>0</v>
      </c>
      <c r="AY176" s="87">
        <v>0</v>
      </c>
      <c r="AZ176" s="283">
        <f t="shared" si="164"/>
        <v>0</v>
      </c>
      <c r="BA176" s="253"/>
      <c r="BB176" s="283">
        <v>0</v>
      </c>
      <c r="BC176" s="283">
        <v>0</v>
      </c>
      <c r="BD176" s="283">
        <f t="shared" si="165"/>
        <v>0</v>
      </c>
      <c r="BE176" s="253"/>
      <c r="BF176" s="284">
        <f t="shared" si="166"/>
        <v>360.22699999999998</v>
      </c>
      <c r="BG176" s="283">
        <f t="shared" si="167"/>
        <v>0</v>
      </c>
      <c r="BH176" s="283">
        <f t="shared" si="168"/>
        <v>0</v>
      </c>
      <c r="BI176" s="283">
        <f t="shared" si="160"/>
        <v>0</v>
      </c>
      <c r="BJ176" s="283">
        <f t="shared" si="169"/>
        <v>0</v>
      </c>
      <c r="BL176" s="88" t="str">
        <f t="shared" si="152"/>
        <v>A-02-02-02-008-003Implementación Sello Equipares</v>
      </c>
      <c r="BM176" s="88">
        <f t="shared" si="153"/>
        <v>0</v>
      </c>
      <c r="BN176" s="88" t="b">
        <f t="shared" si="154"/>
        <v>1</v>
      </c>
    </row>
    <row r="177" spans="1:66" s="121" customFormat="1" ht="23.25" customHeight="1" x14ac:dyDescent="0.25">
      <c r="A177" s="122">
        <v>400</v>
      </c>
      <c r="B177" s="108">
        <v>10</v>
      </c>
      <c r="C177" s="108">
        <v>0</v>
      </c>
      <c r="D177" s="108">
        <f t="shared" si="162"/>
        <v>100</v>
      </c>
      <c r="E177" s="108">
        <v>1</v>
      </c>
      <c r="F177" s="123">
        <f t="shared" si="163"/>
        <v>410.101</v>
      </c>
      <c r="G177" s="249">
        <v>410.101</v>
      </c>
      <c r="H177" s="108" t="s">
        <v>49</v>
      </c>
      <c r="I177" s="108" t="s">
        <v>325</v>
      </c>
      <c r="J177" s="108" t="s">
        <v>326</v>
      </c>
      <c r="K177" s="108" t="s">
        <v>327</v>
      </c>
      <c r="L177" s="124" t="s">
        <v>328</v>
      </c>
      <c r="M177" s="108" t="s">
        <v>327</v>
      </c>
      <c r="N177" s="124" t="s">
        <v>328</v>
      </c>
      <c r="O177" s="108" t="s">
        <v>327</v>
      </c>
      <c r="P177" s="124" t="s">
        <v>328</v>
      </c>
      <c r="Q177" s="108" t="s">
        <v>327</v>
      </c>
      <c r="R177" s="108"/>
      <c r="S177" s="108"/>
      <c r="T177" s="108"/>
      <c r="U177" s="108"/>
      <c r="V177" s="125" t="s">
        <v>140</v>
      </c>
      <c r="W177" s="148" t="s">
        <v>329</v>
      </c>
      <c r="X177" s="149" t="s">
        <v>330</v>
      </c>
      <c r="Y177" s="150" t="s">
        <v>331</v>
      </c>
      <c r="Z177" s="127">
        <v>37697000000</v>
      </c>
      <c r="AA177" s="87">
        <v>0</v>
      </c>
      <c r="AB177" s="87">
        <v>0</v>
      </c>
      <c r="AC177" s="87">
        <v>0</v>
      </c>
      <c r="AD177" s="87">
        <v>0</v>
      </c>
      <c r="AE177" s="87">
        <v>0</v>
      </c>
      <c r="AF177" s="87">
        <v>0</v>
      </c>
      <c r="AG177" s="87">
        <v>0</v>
      </c>
      <c r="AH177" s="87">
        <v>0</v>
      </c>
      <c r="AI177" s="87">
        <v>0</v>
      </c>
      <c r="AJ177" s="87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87">
        <v>0</v>
      </c>
      <c r="AV177" s="87">
        <v>0</v>
      </c>
      <c r="AW177" s="87">
        <v>0</v>
      </c>
      <c r="AX177" s="87">
        <v>0</v>
      </c>
      <c r="AY177" s="87">
        <v>0</v>
      </c>
      <c r="AZ177" s="283">
        <f t="shared" si="164"/>
        <v>37697000000</v>
      </c>
      <c r="BA177" s="253"/>
      <c r="BB177" s="283">
        <v>0</v>
      </c>
      <c r="BC177" s="283">
        <v>0</v>
      </c>
      <c r="BD177" s="283">
        <f t="shared" si="165"/>
        <v>37697000000</v>
      </c>
      <c r="BE177" s="253"/>
      <c r="BF177" s="284">
        <f t="shared" si="166"/>
        <v>410.101</v>
      </c>
      <c r="BG177" s="283">
        <f t="shared" si="167"/>
        <v>0</v>
      </c>
      <c r="BH177" s="283">
        <f t="shared" si="168"/>
        <v>37697000000</v>
      </c>
      <c r="BI177" s="283">
        <f t="shared" si="160"/>
        <v>0</v>
      </c>
      <c r="BJ177" s="283">
        <f t="shared" si="169"/>
        <v>0</v>
      </c>
      <c r="BL177" s="88" t="str">
        <f t="shared" si="152"/>
        <v>A-01-01-01Nómina Planta Funcionarios ARN - Salario</v>
      </c>
      <c r="BM177" s="88">
        <f t="shared" si="153"/>
        <v>37697000000</v>
      </c>
      <c r="BN177" s="88" t="b">
        <f t="shared" si="154"/>
        <v>1</v>
      </c>
    </row>
    <row r="178" spans="1:66" s="121" customFormat="1" ht="23.25" customHeight="1" x14ac:dyDescent="0.25">
      <c r="A178" s="122">
        <v>400</v>
      </c>
      <c r="B178" s="108">
        <v>10</v>
      </c>
      <c r="C178" s="108">
        <v>0</v>
      </c>
      <c r="D178" s="108">
        <f t="shared" si="162"/>
        <v>100</v>
      </c>
      <c r="E178" s="108">
        <v>2</v>
      </c>
      <c r="F178" s="123">
        <f t="shared" si="163"/>
        <v>410.10199999999998</v>
      </c>
      <c r="G178" s="249">
        <v>410.10199999999998</v>
      </c>
      <c r="H178" s="108" t="s">
        <v>49</v>
      </c>
      <c r="I178" s="108" t="s">
        <v>325</v>
      </c>
      <c r="J178" s="108" t="s">
        <v>326</v>
      </c>
      <c r="K178" s="108" t="s">
        <v>332</v>
      </c>
      <c r="L178" s="124" t="s">
        <v>333</v>
      </c>
      <c r="M178" s="108" t="s">
        <v>332</v>
      </c>
      <c r="N178" s="124" t="s">
        <v>333</v>
      </c>
      <c r="O178" s="108" t="s">
        <v>332</v>
      </c>
      <c r="P178" s="124" t="s">
        <v>333</v>
      </c>
      <c r="Q178" s="108" t="s">
        <v>332</v>
      </c>
      <c r="R178" s="108"/>
      <c r="S178" s="108"/>
      <c r="T178" s="108"/>
      <c r="U178" s="108"/>
      <c r="V178" s="125" t="s">
        <v>140</v>
      </c>
      <c r="W178" s="148" t="s">
        <v>329</v>
      </c>
      <c r="X178" s="149" t="s">
        <v>330</v>
      </c>
      <c r="Y178" s="150" t="s">
        <v>334</v>
      </c>
      <c r="Z178" s="127">
        <v>13676000000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87">
        <v>0</v>
      </c>
      <c r="AI178" s="87">
        <v>0</v>
      </c>
      <c r="AJ178" s="87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87">
        <v>0</v>
      </c>
      <c r="AV178" s="87">
        <v>0</v>
      </c>
      <c r="AW178" s="87">
        <v>0</v>
      </c>
      <c r="AX178" s="87">
        <v>0</v>
      </c>
      <c r="AY178" s="87">
        <v>0</v>
      </c>
      <c r="AZ178" s="283">
        <f t="shared" si="164"/>
        <v>13676000000</v>
      </c>
      <c r="BA178" s="253"/>
      <c r="BB178" s="283">
        <v>0</v>
      </c>
      <c r="BC178" s="283">
        <v>0</v>
      </c>
      <c r="BD178" s="283">
        <f t="shared" si="165"/>
        <v>13676000000</v>
      </c>
      <c r="BE178" s="253"/>
      <c r="BF178" s="284">
        <f t="shared" si="166"/>
        <v>410.10199999999998</v>
      </c>
      <c r="BG178" s="283">
        <f t="shared" si="167"/>
        <v>0</v>
      </c>
      <c r="BH178" s="283">
        <f t="shared" si="168"/>
        <v>13676000000</v>
      </c>
      <c r="BI178" s="283">
        <f t="shared" si="160"/>
        <v>0</v>
      </c>
      <c r="BJ178" s="283">
        <f t="shared" si="169"/>
        <v>0</v>
      </c>
      <c r="BL178" s="88" t="str">
        <f t="shared" si="152"/>
        <v>A-01-01-02Nómina Planta Funcionarios ARN - Contribuciones inherentes a la nómina</v>
      </c>
      <c r="BM178" s="88">
        <f t="shared" si="153"/>
        <v>13676000000</v>
      </c>
      <c r="BN178" s="88" t="b">
        <f t="shared" si="154"/>
        <v>1</v>
      </c>
    </row>
    <row r="179" spans="1:66" s="121" customFormat="1" ht="23.25" customHeight="1" x14ac:dyDescent="0.25">
      <c r="A179" s="122">
        <v>400</v>
      </c>
      <c r="B179" s="108">
        <v>10</v>
      </c>
      <c r="C179" s="108">
        <v>0</v>
      </c>
      <c r="D179" s="108">
        <f t="shared" si="162"/>
        <v>100</v>
      </c>
      <c r="E179" s="108">
        <v>3</v>
      </c>
      <c r="F179" s="123">
        <f t="shared" si="163"/>
        <v>410.10300000000001</v>
      </c>
      <c r="G179" s="249">
        <v>410.10300000000001</v>
      </c>
      <c r="H179" s="108" t="s">
        <v>49</v>
      </c>
      <c r="I179" s="108" t="s">
        <v>325</v>
      </c>
      <c r="J179" s="108" t="s">
        <v>326</v>
      </c>
      <c r="K179" s="108" t="s">
        <v>335</v>
      </c>
      <c r="L179" s="124" t="s">
        <v>336</v>
      </c>
      <c r="M179" s="108" t="s">
        <v>335</v>
      </c>
      <c r="N179" s="124" t="s">
        <v>336</v>
      </c>
      <c r="O179" s="108" t="s">
        <v>335</v>
      </c>
      <c r="P179" s="124" t="s">
        <v>336</v>
      </c>
      <c r="Q179" s="108" t="s">
        <v>335</v>
      </c>
      <c r="R179" s="108"/>
      <c r="S179" s="108"/>
      <c r="T179" s="108"/>
      <c r="U179" s="108"/>
      <c r="V179" s="125" t="s">
        <v>140</v>
      </c>
      <c r="W179" s="148" t="s">
        <v>329</v>
      </c>
      <c r="X179" s="149" t="s">
        <v>330</v>
      </c>
      <c r="Y179" s="150" t="s">
        <v>337</v>
      </c>
      <c r="Z179" s="127">
        <v>3226000000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87">
        <v>0</v>
      </c>
      <c r="AI179" s="87">
        <v>0</v>
      </c>
      <c r="AJ179" s="87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87">
        <v>0</v>
      </c>
      <c r="AV179" s="87">
        <v>0</v>
      </c>
      <c r="AW179" s="87">
        <v>0</v>
      </c>
      <c r="AX179" s="87">
        <v>0</v>
      </c>
      <c r="AY179" s="87">
        <v>0</v>
      </c>
      <c r="AZ179" s="283">
        <f t="shared" si="164"/>
        <v>3226000000</v>
      </c>
      <c r="BA179" s="253"/>
      <c r="BB179" s="283">
        <v>0</v>
      </c>
      <c r="BC179" s="283">
        <v>0</v>
      </c>
      <c r="BD179" s="283">
        <f t="shared" si="165"/>
        <v>3226000000</v>
      </c>
      <c r="BE179" s="253"/>
      <c r="BF179" s="284">
        <f t="shared" si="166"/>
        <v>410.10300000000001</v>
      </c>
      <c r="BG179" s="283">
        <f t="shared" si="167"/>
        <v>0</v>
      </c>
      <c r="BH179" s="283">
        <f t="shared" si="168"/>
        <v>3226000000</v>
      </c>
      <c r="BI179" s="283">
        <f t="shared" si="160"/>
        <v>0</v>
      </c>
      <c r="BJ179" s="283">
        <f t="shared" si="169"/>
        <v>0</v>
      </c>
      <c r="BL179" s="88" t="str">
        <f t="shared" si="152"/>
        <v>A-01-01-03Nómina Planta Funcionarios ARN - Remuneraciones no constitutivas de factor salarial</v>
      </c>
      <c r="BM179" s="88">
        <f t="shared" si="153"/>
        <v>3226000000</v>
      </c>
      <c r="BN179" s="88" t="b">
        <f t="shared" si="154"/>
        <v>1</v>
      </c>
    </row>
    <row r="180" spans="1:66" s="121" customFormat="1" ht="23.25" customHeight="1" x14ac:dyDescent="0.25">
      <c r="A180" s="122">
        <v>400</v>
      </c>
      <c r="B180" s="108">
        <v>10</v>
      </c>
      <c r="C180" s="108">
        <v>0</v>
      </c>
      <c r="D180" s="108">
        <f t="shared" si="162"/>
        <v>300</v>
      </c>
      <c r="E180" s="108">
        <v>1</v>
      </c>
      <c r="F180" s="123">
        <f t="shared" si="163"/>
        <v>410.30099999999999</v>
      </c>
      <c r="G180" s="249">
        <v>410.30099999999999</v>
      </c>
      <c r="H180" s="108" t="s">
        <v>49</v>
      </c>
      <c r="I180" s="108" t="s">
        <v>338</v>
      </c>
      <c r="J180" s="108" t="s">
        <v>339</v>
      </c>
      <c r="K180" s="108" t="s">
        <v>340</v>
      </c>
      <c r="L180" s="124" t="s">
        <v>341</v>
      </c>
      <c r="M180" s="108" t="s">
        <v>342</v>
      </c>
      <c r="N180" s="124" t="s">
        <v>343</v>
      </c>
      <c r="O180" s="108" t="s">
        <v>344</v>
      </c>
      <c r="P180" s="124" t="s">
        <v>345</v>
      </c>
      <c r="Q180" s="108" t="s">
        <v>346</v>
      </c>
      <c r="R180" s="108"/>
      <c r="S180" s="108"/>
      <c r="T180" s="108"/>
      <c r="U180" s="108"/>
      <c r="V180" s="125" t="s">
        <v>140</v>
      </c>
      <c r="W180" s="149" t="s">
        <v>329</v>
      </c>
      <c r="X180" s="149" t="s">
        <v>330</v>
      </c>
      <c r="Y180" s="150" t="s">
        <v>347</v>
      </c>
      <c r="Z180" s="127">
        <v>80000000</v>
      </c>
      <c r="AA180" s="87">
        <v>0</v>
      </c>
      <c r="AB180" s="87">
        <v>0</v>
      </c>
      <c r="AC180" s="87">
        <v>0</v>
      </c>
      <c r="AD180" s="87">
        <v>0</v>
      </c>
      <c r="AE180" s="87">
        <v>0</v>
      </c>
      <c r="AF180" s="87">
        <v>0</v>
      </c>
      <c r="AG180" s="87">
        <v>0</v>
      </c>
      <c r="AH180" s="87">
        <v>0</v>
      </c>
      <c r="AI180" s="87">
        <v>0</v>
      </c>
      <c r="AJ180" s="87">
        <v>0</v>
      </c>
      <c r="AK180" s="87">
        <v>0</v>
      </c>
      <c r="AL180" s="87">
        <v>0</v>
      </c>
      <c r="AM180" s="87">
        <v>0</v>
      </c>
      <c r="AN180" s="87">
        <v>0</v>
      </c>
      <c r="AO180" s="87">
        <v>0</v>
      </c>
      <c r="AP180" s="87">
        <v>0</v>
      </c>
      <c r="AQ180" s="87">
        <v>0</v>
      </c>
      <c r="AR180" s="87">
        <v>0</v>
      </c>
      <c r="AS180" s="87">
        <v>0</v>
      </c>
      <c r="AT180" s="87">
        <v>0</v>
      </c>
      <c r="AU180" s="87">
        <v>0</v>
      </c>
      <c r="AV180" s="87">
        <v>0</v>
      </c>
      <c r="AW180" s="87">
        <v>0</v>
      </c>
      <c r="AX180" s="87">
        <v>0</v>
      </c>
      <c r="AY180" s="87">
        <v>0</v>
      </c>
      <c r="AZ180" s="283">
        <f t="shared" si="164"/>
        <v>80000000</v>
      </c>
      <c r="BA180" s="253"/>
      <c r="BB180" s="283">
        <v>0</v>
      </c>
      <c r="BC180" s="283">
        <v>0</v>
      </c>
      <c r="BD180" s="283">
        <f t="shared" si="165"/>
        <v>80000000</v>
      </c>
      <c r="BE180" s="253"/>
      <c r="BF180" s="284">
        <f t="shared" si="166"/>
        <v>410.30099999999999</v>
      </c>
      <c r="BG180" s="283">
        <f t="shared" si="167"/>
        <v>0</v>
      </c>
      <c r="BH180" s="283">
        <f t="shared" si="168"/>
        <v>80000000</v>
      </c>
      <c r="BI180" s="283">
        <f t="shared" si="160"/>
        <v>0</v>
      </c>
      <c r="BJ180" s="283">
        <f t="shared" si="169"/>
        <v>0</v>
      </c>
      <c r="BL180" s="88" t="str">
        <f t="shared" si="152"/>
        <v>A-03-04-02-12-001Incapacidades (no de pensiones)</v>
      </c>
      <c r="BM180" s="88">
        <f t="shared" si="153"/>
        <v>80000000</v>
      </c>
      <c r="BN180" s="88" t="b">
        <f t="shared" si="154"/>
        <v>1</v>
      </c>
    </row>
    <row r="181" spans="1:66" s="121" customFormat="1" ht="23.25" customHeight="1" x14ac:dyDescent="0.25">
      <c r="A181" s="122">
        <v>400</v>
      </c>
      <c r="B181" s="108">
        <v>10</v>
      </c>
      <c r="C181" s="108">
        <v>0</v>
      </c>
      <c r="D181" s="108">
        <f t="shared" si="162"/>
        <v>300</v>
      </c>
      <c r="E181" s="108">
        <v>2</v>
      </c>
      <c r="F181" s="123">
        <f t="shared" si="163"/>
        <v>410.30200000000002</v>
      </c>
      <c r="G181" s="249">
        <v>410.30200000000002</v>
      </c>
      <c r="H181" s="108" t="s">
        <v>49</v>
      </c>
      <c r="I181" s="108" t="s">
        <v>338</v>
      </c>
      <c r="J181" s="108" t="s">
        <v>339</v>
      </c>
      <c r="K181" s="95" t="s">
        <v>340</v>
      </c>
      <c r="L181" s="124" t="s">
        <v>341</v>
      </c>
      <c r="M181" s="108" t="s">
        <v>342</v>
      </c>
      <c r="N181" s="124" t="s">
        <v>343</v>
      </c>
      <c r="O181" s="108" t="s">
        <v>344</v>
      </c>
      <c r="P181" s="124" t="s">
        <v>345</v>
      </c>
      <c r="Q181" s="95" t="s">
        <v>348</v>
      </c>
      <c r="R181" s="108"/>
      <c r="S181" s="108"/>
      <c r="T181" s="108"/>
      <c r="U181" s="108"/>
      <c r="V181" s="125" t="s">
        <v>140</v>
      </c>
      <c r="W181" s="149" t="s">
        <v>329</v>
      </c>
      <c r="X181" s="149" t="s">
        <v>330</v>
      </c>
      <c r="Y181" s="150" t="s">
        <v>349</v>
      </c>
      <c r="Z181" s="127">
        <v>120000000</v>
      </c>
      <c r="AA181" s="87">
        <v>0</v>
      </c>
      <c r="AB181" s="87">
        <v>0</v>
      </c>
      <c r="AC181" s="87">
        <v>0</v>
      </c>
      <c r="AD181" s="87">
        <v>0</v>
      </c>
      <c r="AE181" s="87">
        <v>0</v>
      </c>
      <c r="AF181" s="87">
        <v>0</v>
      </c>
      <c r="AG181" s="87">
        <v>0</v>
      </c>
      <c r="AH181" s="87">
        <v>0</v>
      </c>
      <c r="AI181" s="87">
        <v>0</v>
      </c>
      <c r="AJ181" s="87">
        <v>0</v>
      </c>
      <c r="AK181" s="87">
        <v>0</v>
      </c>
      <c r="AL181" s="87">
        <v>0</v>
      </c>
      <c r="AM181" s="87">
        <v>0</v>
      </c>
      <c r="AN181" s="87">
        <v>0</v>
      </c>
      <c r="AO181" s="87">
        <v>0</v>
      </c>
      <c r="AP181" s="87">
        <v>0</v>
      </c>
      <c r="AQ181" s="87">
        <v>0</v>
      </c>
      <c r="AR181" s="87">
        <v>0</v>
      </c>
      <c r="AS181" s="87">
        <v>0</v>
      </c>
      <c r="AT181" s="87">
        <v>0</v>
      </c>
      <c r="AU181" s="87">
        <v>0</v>
      </c>
      <c r="AV181" s="87">
        <v>0</v>
      </c>
      <c r="AW181" s="87">
        <v>0</v>
      </c>
      <c r="AX181" s="87">
        <v>0</v>
      </c>
      <c r="AY181" s="87">
        <v>0</v>
      </c>
      <c r="AZ181" s="283">
        <f t="shared" si="164"/>
        <v>120000000</v>
      </c>
      <c r="BA181" s="253"/>
      <c r="BB181" s="283">
        <v>0</v>
      </c>
      <c r="BC181" s="283">
        <v>0</v>
      </c>
      <c r="BD181" s="283">
        <f t="shared" si="165"/>
        <v>120000000</v>
      </c>
      <c r="BE181" s="253"/>
      <c r="BF181" s="284">
        <f t="shared" si="166"/>
        <v>410.30200000000002</v>
      </c>
      <c r="BG181" s="283">
        <f t="shared" si="167"/>
        <v>0</v>
      </c>
      <c r="BH181" s="283">
        <f t="shared" si="168"/>
        <v>120000000</v>
      </c>
      <c r="BI181" s="283">
        <f t="shared" si="160"/>
        <v>0</v>
      </c>
      <c r="BJ181" s="283">
        <f t="shared" si="169"/>
        <v>0</v>
      </c>
      <c r="BL181" s="88" t="str">
        <f t="shared" si="152"/>
        <v>A-03-04-02-12-002Incapacidades, Licencias de Maternidad y Paternidad</v>
      </c>
      <c r="BM181" s="88">
        <f t="shared" si="153"/>
        <v>120000000</v>
      </c>
      <c r="BN181" s="88" t="b">
        <f t="shared" si="154"/>
        <v>1</v>
      </c>
    </row>
    <row r="182" spans="1:66" s="121" customFormat="1" ht="23.25" customHeight="1" x14ac:dyDescent="0.25">
      <c r="A182" s="122">
        <v>400</v>
      </c>
      <c r="B182" s="108">
        <v>20</v>
      </c>
      <c r="C182" s="108">
        <v>0</v>
      </c>
      <c r="D182" s="108">
        <f t="shared" ref="D182" si="170">IF(I182="P",100,IF(OR(I182="G",I182="GA"),200,IF(OR(I182="T",I182="TP",I182="TF"),300,IF(I182="I",400,IF(I182="B",500)))))</f>
        <v>300</v>
      </c>
      <c r="E182" s="108">
        <v>1</v>
      </c>
      <c r="F182" s="123">
        <f t="shared" ref="F182" si="171">A182+B182+C182+((D182+E182)/1000)</f>
        <v>420.30099999999999</v>
      </c>
      <c r="G182" s="249">
        <v>420.30099999999999</v>
      </c>
      <c r="H182" s="108" t="s">
        <v>49</v>
      </c>
      <c r="I182" s="108" t="s">
        <v>265</v>
      </c>
      <c r="J182" s="108" t="s">
        <v>266</v>
      </c>
      <c r="K182" s="95" t="s">
        <v>350</v>
      </c>
      <c r="L182" s="124" t="s">
        <v>351</v>
      </c>
      <c r="M182" s="108" t="s">
        <v>350</v>
      </c>
      <c r="N182" s="124" t="s">
        <v>351</v>
      </c>
      <c r="O182" s="108" t="s">
        <v>352</v>
      </c>
      <c r="P182" s="124" t="s">
        <v>353</v>
      </c>
      <c r="Q182" s="95" t="s">
        <v>352</v>
      </c>
      <c r="R182" s="108"/>
      <c r="S182" s="108"/>
      <c r="T182" s="108"/>
      <c r="U182" s="108"/>
      <c r="V182" s="125" t="s">
        <v>140</v>
      </c>
      <c r="W182" s="149" t="s">
        <v>354</v>
      </c>
      <c r="X182" s="149" t="s">
        <v>155</v>
      </c>
      <c r="Y182" s="150" t="s">
        <v>355</v>
      </c>
      <c r="Z182" s="127">
        <v>742000000</v>
      </c>
      <c r="AA182" s="87">
        <v>0</v>
      </c>
      <c r="AB182" s="87">
        <v>0</v>
      </c>
      <c r="AC182" s="87">
        <v>0</v>
      </c>
      <c r="AD182" s="87">
        <v>0</v>
      </c>
      <c r="AE182" s="87">
        <v>0</v>
      </c>
      <c r="AF182" s="87">
        <v>0</v>
      </c>
      <c r="AG182" s="87">
        <v>0</v>
      </c>
      <c r="AH182" s="87">
        <v>0</v>
      </c>
      <c r="AI182" s="87">
        <v>0</v>
      </c>
      <c r="AJ182" s="87">
        <v>0</v>
      </c>
      <c r="AK182" s="87">
        <v>0</v>
      </c>
      <c r="AL182" s="87">
        <v>0</v>
      </c>
      <c r="AM182" s="87">
        <v>0</v>
      </c>
      <c r="AN182" s="87">
        <v>0</v>
      </c>
      <c r="AO182" s="87">
        <v>0</v>
      </c>
      <c r="AP182" s="87">
        <v>0</v>
      </c>
      <c r="AQ182" s="87">
        <v>0</v>
      </c>
      <c r="AR182" s="87">
        <v>0</v>
      </c>
      <c r="AS182" s="87">
        <v>0</v>
      </c>
      <c r="AT182" s="87">
        <v>0</v>
      </c>
      <c r="AU182" s="87">
        <v>0</v>
      </c>
      <c r="AV182" s="87">
        <v>0</v>
      </c>
      <c r="AW182" s="87">
        <v>0</v>
      </c>
      <c r="AX182" s="87">
        <v>0</v>
      </c>
      <c r="AY182" s="87">
        <v>0</v>
      </c>
      <c r="AZ182" s="283">
        <f t="shared" ref="AZ182" si="172">SUM(Z182:AY182)</f>
        <v>742000000</v>
      </c>
      <c r="BA182" s="253"/>
      <c r="BB182" s="283">
        <v>0</v>
      </c>
      <c r="BC182" s="283">
        <v>0</v>
      </c>
      <c r="BD182" s="283">
        <f t="shared" ref="BD182" si="173">AZ182+BC182</f>
        <v>742000000</v>
      </c>
      <c r="BE182" s="253"/>
      <c r="BF182" s="284">
        <f t="shared" si="166"/>
        <v>420.30099999999999</v>
      </c>
      <c r="BG182" s="283">
        <f t="shared" ref="BG182" si="174">SUM(AA182:AY182)</f>
        <v>0</v>
      </c>
      <c r="BH182" s="283">
        <f t="shared" si="168"/>
        <v>742000000</v>
      </c>
      <c r="BI182" s="283">
        <f t="shared" si="160"/>
        <v>0</v>
      </c>
      <c r="BJ182" s="283">
        <f t="shared" ref="BJ182" si="175">AZ182+BG182-BH182</f>
        <v>0</v>
      </c>
      <c r="BL182" s="88" t="str">
        <f t="shared" si="152"/>
        <v>A-08-04-01Tributo Tarifa Control Fiscal Contraloría General de la República</v>
      </c>
      <c r="BM182" s="88">
        <f t="shared" si="153"/>
        <v>742000000</v>
      </c>
      <c r="BN182" s="88" t="b">
        <f t="shared" si="154"/>
        <v>1</v>
      </c>
    </row>
    <row r="183" spans="1:66" s="121" customFormat="1" ht="23.25" customHeight="1" x14ac:dyDescent="0.25">
      <c r="A183" s="122">
        <v>400</v>
      </c>
      <c r="B183" s="108">
        <v>30</v>
      </c>
      <c r="C183" s="108">
        <v>0</v>
      </c>
      <c r="D183" s="108">
        <f t="shared" si="162"/>
        <v>300</v>
      </c>
      <c r="E183" s="108">
        <v>1</v>
      </c>
      <c r="F183" s="123">
        <f t="shared" si="163"/>
        <v>430.30099999999999</v>
      </c>
      <c r="G183" s="249">
        <v>430.30099999999999</v>
      </c>
      <c r="H183" s="108" t="s">
        <v>49</v>
      </c>
      <c r="I183" s="108" t="s">
        <v>50</v>
      </c>
      <c r="J183" s="108" t="s">
        <v>51</v>
      </c>
      <c r="K183" s="95" t="s">
        <v>359</v>
      </c>
      <c r="L183" s="124" t="s">
        <v>360</v>
      </c>
      <c r="M183" s="108" t="s">
        <v>359</v>
      </c>
      <c r="N183" s="124" t="s">
        <v>360</v>
      </c>
      <c r="O183" s="108" t="s">
        <v>359</v>
      </c>
      <c r="P183" s="124" t="s">
        <v>360</v>
      </c>
      <c r="Q183" s="95" t="s">
        <v>359</v>
      </c>
      <c r="R183" s="240"/>
      <c r="S183" s="240"/>
      <c r="T183" s="240"/>
      <c r="U183" s="240"/>
      <c r="V183" s="125" t="s">
        <v>54</v>
      </c>
      <c r="W183" s="149" t="s">
        <v>356</v>
      </c>
      <c r="X183" s="149" t="s">
        <v>87</v>
      </c>
      <c r="Y183" s="150" t="s">
        <v>358</v>
      </c>
      <c r="Z183" s="241">
        <v>0</v>
      </c>
      <c r="AA183" s="87">
        <v>0</v>
      </c>
      <c r="AB183" s="87">
        <v>0</v>
      </c>
      <c r="AC183" s="87">
        <v>0</v>
      </c>
      <c r="AD183" s="87">
        <v>0</v>
      </c>
      <c r="AE183" s="87">
        <v>0</v>
      </c>
      <c r="AF183" s="87">
        <v>0</v>
      </c>
      <c r="AG183" s="87">
        <v>0</v>
      </c>
      <c r="AH183" s="87">
        <v>0</v>
      </c>
      <c r="AI183" s="87">
        <v>0</v>
      </c>
      <c r="AJ183" s="87">
        <v>0</v>
      </c>
      <c r="AK183" s="87">
        <v>0</v>
      </c>
      <c r="AL183" s="87">
        <v>0</v>
      </c>
      <c r="AM183" s="87">
        <v>0</v>
      </c>
      <c r="AN183" s="87">
        <v>0</v>
      </c>
      <c r="AO183" s="87">
        <v>0</v>
      </c>
      <c r="AP183" s="87">
        <v>0</v>
      </c>
      <c r="AQ183" s="87">
        <v>0</v>
      </c>
      <c r="AR183" s="87">
        <v>0</v>
      </c>
      <c r="AS183" s="87">
        <v>0</v>
      </c>
      <c r="AT183" s="87">
        <v>0</v>
      </c>
      <c r="AU183" s="87">
        <v>0</v>
      </c>
      <c r="AV183" s="87">
        <v>0</v>
      </c>
      <c r="AW183" s="87">
        <v>0</v>
      </c>
      <c r="AX183" s="87">
        <v>0</v>
      </c>
      <c r="AY183" s="87">
        <v>0</v>
      </c>
      <c r="AZ183" s="283">
        <f t="shared" si="164"/>
        <v>0</v>
      </c>
      <c r="BA183" s="253"/>
      <c r="BB183" s="283">
        <v>0</v>
      </c>
      <c r="BC183" s="283">
        <v>0</v>
      </c>
      <c r="BD183" s="283">
        <f t="shared" si="165"/>
        <v>0</v>
      </c>
      <c r="BE183" s="253"/>
      <c r="BF183" s="284">
        <f t="shared" si="166"/>
        <v>430.30099999999999</v>
      </c>
      <c r="BG183" s="283">
        <f t="shared" si="167"/>
        <v>0</v>
      </c>
      <c r="BH183" s="283">
        <f t="shared" si="168"/>
        <v>0</v>
      </c>
      <c r="BI183" s="283">
        <f t="shared" si="160"/>
        <v>0</v>
      </c>
      <c r="BJ183" s="283">
        <f t="shared" si="169"/>
        <v>0</v>
      </c>
      <c r="BL183" s="88" t="str">
        <f t="shared" si="152"/>
        <v>A-03-10-01-001Sentencias</v>
      </c>
      <c r="BM183" s="88">
        <f t="shared" si="153"/>
        <v>0</v>
      </c>
      <c r="BN183" s="88" t="b">
        <f t="shared" si="154"/>
        <v>1</v>
      </c>
    </row>
    <row r="184" spans="1:66" s="121" customFormat="1" ht="23.25" customHeight="1" x14ac:dyDescent="0.25">
      <c r="A184" s="122">
        <v>400</v>
      </c>
      <c r="B184" s="108">
        <v>40</v>
      </c>
      <c r="C184" s="108">
        <v>0</v>
      </c>
      <c r="D184" s="108">
        <f t="shared" si="162"/>
        <v>300</v>
      </c>
      <c r="E184" s="108">
        <v>1</v>
      </c>
      <c r="F184" s="123">
        <f t="shared" si="163"/>
        <v>440.30099999999999</v>
      </c>
      <c r="G184" s="249">
        <v>440.30099999999999</v>
      </c>
      <c r="H184" s="108" t="s">
        <v>49</v>
      </c>
      <c r="I184" s="108" t="s">
        <v>265</v>
      </c>
      <c r="J184" s="108" t="s">
        <v>266</v>
      </c>
      <c r="K184" s="108" t="s">
        <v>361</v>
      </c>
      <c r="L184" s="124" t="s">
        <v>362</v>
      </c>
      <c r="M184" s="108" t="s">
        <v>361</v>
      </c>
      <c r="N184" s="124" t="s">
        <v>362</v>
      </c>
      <c r="O184" s="108" t="s">
        <v>363</v>
      </c>
      <c r="P184" s="124" t="s">
        <v>364</v>
      </c>
      <c r="Q184" s="95" t="s">
        <v>363</v>
      </c>
      <c r="R184" s="108"/>
      <c r="S184" s="108"/>
      <c r="T184" s="108"/>
      <c r="U184" s="108"/>
      <c r="V184" s="125" t="s">
        <v>54</v>
      </c>
      <c r="W184" s="149" t="s">
        <v>365</v>
      </c>
      <c r="X184" s="149" t="s">
        <v>87</v>
      </c>
      <c r="Y184" s="150" t="s">
        <v>366</v>
      </c>
      <c r="Z184" s="132">
        <v>0</v>
      </c>
      <c r="AA184" s="87">
        <v>0</v>
      </c>
      <c r="AB184" s="87">
        <v>0</v>
      </c>
      <c r="AC184" s="87">
        <v>0</v>
      </c>
      <c r="AD184" s="87">
        <v>0</v>
      </c>
      <c r="AE184" s="87">
        <v>0</v>
      </c>
      <c r="AF184" s="87">
        <v>0</v>
      </c>
      <c r="AG184" s="87">
        <v>0</v>
      </c>
      <c r="AH184" s="87">
        <v>0</v>
      </c>
      <c r="AI184" s="87">
        <v>0</v>
      </c>
      <c r="AJ184" s="87">
        <v>0</v>
      </c>
      <c r="AK184" s="87">
        <v>0</v>
      </c>
      <c r="AL184" s="87">
        <v>0</v>
      </c>
      <c r="AM184" s="87">
        <v>0</v>
      </c>
      <c r="AN184" s="87">
        <v>0</v>
      </c>
      <c r="AO184" s="87">
        <v>0</v>
      </c>
      <c r="AP184" s="87">
        <v>0</v>
      </c>
      <c r="AQ184" s="87">
        <v>0</v>
      </c>
      <c r="AR184" s="87">
        <v>0</v>
      </c>
      <c r="AS184" s="87">
        <v>0</v>
      </c>
      <c r="AT184" s="87">
        <v>0</v>
      </c>
      <c r="AU184" s="87">
        <v>0</v>
      </c>
      <c r="AV184" s="87">
        <v>0</v>
      </c>
      <c r="AW184" s="87">
        <v>0</v>
      </c>
      <c r="AX184" s="87">
        <v>0</v>
      </c>
      <c r="AY184" s="87">
        <v>0</v>
      </c>
      <c r="AZ184" s="283">
        <f t="shared" si="164"/>
        <v>0</v>
      </c>
      <c r="BA184" s="253"/>
      <c r="BB184" s="283">
        <v>0</v>
      </c>
      <c r="BC184" s="283">
        <v>0</v>
      </c>
      <c r="BD184" s="283">
        <f t="shared" si="165"/>
        <v>0</v>
      </c>
      <c r="BE184" s="253"/>
      <c r="BF184" s="285">
        <f t="shared" si="166"/>
        <v>440.30099999999999</v>
      </c>
      <c r="BG184" s="283">
        <f t="shared" si="167"/>
        <v>0</v>
      </c>
      <c r="BH184" s="283">
        <f t="shared" si="168"/>
        <v>0</v>
      </c>
      <c r="BI184" s="283">
        <f t="shared" si="160"/>
        <v>0</v>
      </c>
      <c r="BJ184" s="283">
        <f t="shared" si="169"/>
        <v>0</v>
      </c>
      <c r="BL184" s="88" t="str">
        <f t="shared" si="152"/>
        <v>A-08-05-01-003Sanciones Administrativas</v>
      </c>
      <c r="BM184" s="88">
        <f t="shared" si="153"/>
        <v>0</v>
      </c>
      <c r="BN184" s="88" t="b">
        <f t="shared" si="154"/>
        <v>1</v>
      </c>
    </row>
    <row r="185" spans="1:66" s="263" customFormat="1" ht="15" x14ac:dyDescent="0.25">
      <c r="A185" s="130"/>
      <c r="B185" s="130"/>
      <c r="C185" s="130"/>
      <c r="D185" s="130"/>
      <c r="E185" s="130"/>
      <c r="F185" s="130"/>
      <c r="H185" s="264"/>
      <c r="K185" s="265"/>
      <c r="R185" s="131"/>
      <c r="S185" s="131"/>
      <c r="T185" s="131"/>
      <c r="U185" s="131"/>
      <c r="V185" s="266"/>
      <c r="W185" s="266"/>
      <c r="X185" s="267"/>
      <c r="Y185" s="268" t="s">
        <v>597</v>
      </c>
      <c r="Z185" s="133">
        <f>ROUND(SUM(Z2:Z184),2)</f>
        <v>91059084174</v>
      </c>
      <c r="AA185" s="133">
        <f t="shared" ref="AA185:AX185" si="176">ROUND(SUM(AA2:AA184),2)</f>
        <v>0</v>
      </c>
      <c r="AB185" s="133">
        <f t="shared" si="176"/>
        <v>0</v>
      </c>
      <c r="AC185" s="133">
        <f t="shared" si="176"/>
        <v>0</v>
      </c>
      <c r="AD185" s="133">
        <f t="shared" si="176"/>
        <v>0</v>
      </c>
      <c r="AE185" s="133">
        <f t="shared" si="176"/>
        <v>0</v>
      </c>
      <c r="AF185" s="133">
        <f t="shared" si="176"/>
        <v>0</v>
      </c>
      <c r="AG185" s="133">
        <f t="shared" si="176"/>
        <v>0</v>
      </c>
      <c r="AH185" s="133">
        <f t="shared" si="176"/>
        <v>0</v>
      </c>
      <c r="AI185" s="133">
        <f t="shared" si="176"/>
        <v>0</v>
      </c>
      <c r="AJ185" s="133">
        <f t="shared" si="176"/>
        <v>0</v>
      </c>
      <c r="AK185" s="133">
        <f t="shared" si="176"/>
        <v>0</v>
      </c>
      <c r="AL185" s="133">
        <f t="shared" si="176"/>
        <v>0</v>
      </c>
      <c r="AM185" s="133">
        <f t="shared" si="176"/>
        <v>0</v>
      </c>
      <c r="AN185" s="133">
        <f t="shared" si="176"/>
        <v>0</v>
      </c>
      <c r="AO185" s="133">
        <f t="shared" si="176"/>
        <v>0</v>
      </c>
      <c r="AP185" s="133">
        <f t="shared" si="176"/>
        <v>0</v>
      </c>
      <c r="AQ185" s="133">
        <f t="shared" si="176"/>
        <v>0</v>
      </c>
      <c r="AR185" s="133">
        <f t="shared" si="176"/>
        <v>0</v>
      </c>
      <c r="AS185" s="133">
        <f t="shared" si="176"/>
        <v>0</v>
      </c>
      <c r="AT185" s="133">
        <f t="shared" si="176"/>
        <v>0</v>
      </c>
      <c r="AU185" s="133">
        <f t="shared" si="176"/>
        <v>0</v>
      </c>
      <c r="AV185" s="133">
        <f t="shared" si="176"/>
        <v>0</v>
      </c>
      <c r="AW185" s="133">
        <f t="shared" si="176"/>
        <v>0</v>
      </c>
      <c r="AX185" s="133">
        <f t="shared" si="176"/>
        <v>0</v>
      </c>
      <c r="AY185" s="133">
        <f>ROUND(SUM(AY2:AY184),2)</f>
        <v>0</v>
      </c>
      <c r="AZ185" s="269">
        <f>ROUND(SUM(AZ2:AZ184),2)</f>
        <v>91059084174</v>
      </c>
      <c r="BA185" s="270"/>
      <c r="BB185" s="269">
        <f>ROUND(SUM(BB2:BB184),2)</f>
        <v>0</v>
      </c>
      <c r="BC185" s="269">
        <f>ROUND(SUM(BC2:BC184),2)</f>
        <v>0</v>
      </c>
      <c r="BD185" s="269">
        <f>ROUND(SUM(BD2:BD184),2)</f>
        <v>91059084174</v>
      </c>
      <c r="BE185" s="270"/>
      <c r="BF185" s="134">
        <f t="shared" si="166"/>
        <v>0</v>
      </c>
      <c r="BG185" s="269">
        <f>ROUND(SUM(BG2:BG184),2)</f>
        <v>0</v>
      </c>
      <c r="BH185" s="269">
        <f>ROUND(SUM(BH2:BH184),2)</f>
        <v>91059084174</v>
      </c>
      <c r="BI185" s="269">
        <f>ROUND(SUM(BI2:BI184),2)</f>
        <v>0</v>
      </c>
      <c r="BJ185" s="269">
        <f>ROUND(SUM(BJ2:BJ184),2)</f>
        <v>0</v>
      </c>
      <c r="BL185" s="88" t="str">
        <f t="shared" si="152"/>
        <v>TOTAL PRESUPUESTO 2025</v>
      </c>
      <c r="BM185" s="88">
        <f t="shared" si="153"/>
        <v>91059084174</v>
      </c>
      <c r="BN185" s="88" t="b">
        <f t="shared" si="154"/>
        <v>1</v>
      </c>
    </row>
    <row r="187" spans="1:66" x14ac:dyDescent="0.2">
      <c r="AZ187" s="277"/>
      <c r="BC187" s="248"/>
    </row>
    <row r="188" spans="1:66" x14ac:dyDescent="0.2">
      <c r="AG188" s="248"/>
      <c r="AI188" s="248"/>
      <c r="AZ188" s="288"/>
      <c r="BB188" s="248"/>
      <c r="BC188" s="248"/>
    </row>
    <row r="189" spans="1:66" x14ac:dyDescent="0.2">
      <c r="AI189" s="248"/>
    </row>
    <row r="190" spans="1:66" x14ac:dyDescent="0.2">
      <c r="AZ190" s="248"/>
      <c r="BB190" s="248"/>
    </row>
    <row r="191" spans="1:66" x14ac:dyDescent="0.2">
      <c r="BB191" s="250"/>
    </row>
    <row r="192" spans="1:66" x14ac:dyDescent="0.2">
      <c r="AZ192" s="242"/>
      <c r="BB192" s="250"/>
    </row>
    <row r="193" spans="54:59" x14ac:dyDescent="0.2">
      <c r="BB193" s="250"/>
      <c r="BG193" s="248"/>
    </row>
    <row r="194" spans="54:59" x14ac:dyDescent="0.2">
      <c r="BB194" s="250"/>
    </row>
  </sheetData>
  <autoFilter ref="A1:BN185" xr:uid="{8B37E67A-8921-46ED-80F1-60768D1ED0B4}"/>
  <sortState xmlns:xlrd2="http://schemas.microsoft.com/office/spreadsheetml/2017/richdata2" ref="A23:BJ185">
    <sortCondition ref="A23:A185"/>
    <sortCondition ref="B23:B185"/>
    <sortCondition ref="C23:C185"/>
    <sortCondition ref="Y23:Y185"/>
  </sortState>
  <conditionalFormatting sqref="F2:F184">
    <cfRule type="duplicateValues" dxfId="5" priority="62"/>
  </conditionalFormatting>
  <conditionalFormatting sqref="F61">
    <cfRule type="duplicateValues" dxfId="4" priority="4"/>
  </conditionalFormatting>
  <conditionalFormatting sqref="F62:F184 F1 F5:F60">
    <cfRule type="duplicateValues" dxfId="3" priority="54"/>
  </conditionalFormatting>
  <conditionalFormatting sqref="G1">
    <cfRule type="duplicateValues" dxfId="2" priority="5"/>
  </conditionalFormatting>
  <conditionalFormatting sqref="G1:G1048576">
    <cfRule type="duplicateValues" dxfId="1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D05C-726A-4F8B-8BC0-C0E2D109BC82}">
  <sheetPr codeName="Hoja3"/>
  <dimension ref="A1:T173"/>
  <sheetViews>
    <sheetView showGridLines="0" zoomScale="90" zoomScaleNormal="90" workbookViewId="0"/>
  </sheetViews>
  <sheetFormatPr baseColWidth="10" defaultColWidth="11.42578125" defaultRowHeight="15" x14ac:dyDescent="0.25"/>
  <cols>
    <col min="1" max="1" width="42.140625" bestFit="1" customWidth="1"/>
    <col min="2" max="2" width="29.5703125" style="6" bestFit="1" customWidth="1"/>
    <col min="3" max="3" width="29.5703125" bestFit="1" customWidth="1"/>
    <col min="4" max="4" width="11.7109375" bestFit="1" customWidth="1"/>
    <col min="5" max="5" width="8.7109375" customWidth="1"/>
    <col min="6" max="6" width="22.42578125" bestFit="1" customWidth="1"/>
    <col min="7" max="7" width="23.5703125" style="10" customWidth="1"/>
    <col min="8" max="8" width="20" style="256" bestFit="1" customWidth="1"/>
    <col min="9" max="9" width="11.85546875" bestFit="1" customWidth="1"/>
    <col min="10" max="10" width="63.7109375" bestFit="1" customWidth="1"/>
    <col min="11" max="11" width="29.5703125" bestFit="1" customWidth="1"/>
    <col min="13" max="13" width="24.28515625" customWidth="1"/>
    <col min="14" max="14" width="43.140625" bestFit="1" customWidth="1"/>
    <col min="15" max="15" width="18.28515625" bestFit="1" customWidth="1"/>
    <col min="16" max="16" width="18.42578125" bestFit="1" customWidth="1"/>
    <col min="17" max="17" width="17.85546875" bestFit="1" customWidth="1"/>
    <col min="18" max="18" width="29.140625" bestFit="1" customWidth="1"/>
    <col min="19" max="19" width="26.85546875" bestFit="1" customWidth="1"/>
    <col min="20" max="20" width="22" bestFit="1" customWidth="1"/>
  </cols>
  <sheetData>
    <row r="1" spans="1:11" x14ac:dyDescent="0.25">
      <c r="F1" s="8" t="s">
        <v>367</v>
      </c>
      <c r="G1" s="9">
        <v>45659</v>
      </c>
      <c r="H1" s="255" t="s">
        <v>607</v>
      </c>
    </row>
    <row r="2" spans="1:11" x14ac:dyDescent="0.25">
      <c r="J2" s="31" t="s">
        <v>7</v>
      </c>
      <c r="K2" t="s">
        <v>368</v>
      </c>
    </row>
    <row r="3" spans="1:11" x14ac:dyDescent="0.25">
      <c r="A3" s="31" t="s">
        <v>369</v>
      </c>
      <c r="B3" t="s">
        <v>370</v>
      </c>
      <c r="E3" s="31"/>
      <c r="F3" s="271" t="s">
        <v>369</v>
      </c>
      <c r="G3" s="272" t="s">
        <v>371</v>
      </c>
      <c r="H3" s="257"/>
      <c r="I3" s="31"/>
      <c r="J3" s="31"/>
      <c r="K3" s="31"/>
    </row>
    <row r="4" spans="1:11" x14ac:dyDescent="0.25">
      <c r="A4" s="11" t="s">
        <v>54</v>
      </c>
      <c r="B4" s="12">
        <v>24766244</v>
      </c>
      <c r="D4" s="6"/>
      <c r="F4" s="273" t="s">
        <v>372</v>
      </c>
      <c r="G4" s="274">
        <v>24766244</v>
      </c>
      <c r="H4" s="259">
        <f>B4-G4</f>
        <v>0</v>
      </c>
      <c r="J4" s="31" t="s">
        <v>369</v>
      </c>
      <c r="K4" t="s">
        <v>370</v>
      </c>
    </row>
    <row r="5" spans="1:11" x14ac:dyDescent="0.25">
      <c r="A5" s="13" t="s">
        <v>68</v>
      </c>
      <c r="B5" s="12">
        <v>17963474</v>
      </c>
      <c r="F5" s="14" t="s">
        <v>421</v>
      </c>
      <c r="G5" s="251">
        <v>17963474</v>
      </c>
      <c r="H5" s="259">
        <f>B5-G5</f>
        <v>0</v>
      </c>
      <c r="J5" s="11" t="s">
        <v>326</v>
      </c>
      <c r="K5" s="12">
        <v>54599000000</v>
      </c>
    </row>
    <row r="6" spans="1:11" x14ac:dyDescent="0.25">
      <c r="A6" s="13" t="s">
        <v>85</v>
      </c>
      <c r="B6" s="12">
        <v>0</v>
      </c>
      <c r="F6" s="14" t="s">
        <v>374</v>
      </c>
      <c r="G6" s="251">
        <v>6802770</v>
      </c>
      <c r="H6" s="259">
        <f>B7-G6</f>
        <v>0</v>
      </c>
      <c r="J6" s="11" t="s">
        <v>61</v>
      </c>
      <c r="K6" s="12">
        <v>9286000000</v>
      </c>
    </row>
    <row r="7" spans="1:11" x14ac:dyDescent="0.25">
      <c r="A7" s="13" t="s">
        <v>75</v>
      </c>
      <c r="B7" s="12">
        <v>6802770</v>
      </c>
      <c r="F7" s="273" t="s">
        <v>376</v>
      </c>
      <c r="G7" s="274">
        <v>4789146192</v>
      </c>
      <c r="H7" s="259">
        <f>B11-G7</f>
        <v>0</v>
      </c>
      <c r="J7" s="11" t="s">
        <v>51</v>
      </c>
      <c r="K7" s="12">
        <v>24010084174</v>
      </c>
    </row>
    <row r="8" spans="1:11" x14ac:dyDescent="0.25">
      <c r="A8" s="13" t="s">
        <v>52</v>
      </c>
      <c r="B8" s="12">
        <v>0</v>
      </c>
      <c r="F8" s="14" t="s">
        <v>421</v>
      </c>
      <c r="G8" s="251">
        <v>42071792</v>
      </c>
      <c r="H8" s="259">
        <f>B12-G8</f>
        <v>0</v>
      </c>
      <c r="J8" s="11" t="s">
        <v>339</v>
      </c>
      <c r="K8" s="12">
        <v>200000000</v>
      </c>
    </row>
    <row r="9" spans="1:11" x14ac:dyDescent="0.25">
      <c r="A9" s="13" t="s">
        <v>359</v>
      </c>
      <c r="B9" s="12">
        <v>0</v>
      </c>
      <c r="F9" s="14" t="s">
        <v>375</v>
      </c>
      <c r="G9" s="251">
        <v>2547074400</v>
      </c>
      <c r="H9" s="259">
        <f>B13-G9</f>
        <v>0</v>
      </c>
      <c r="J9" s="11" t="s">
        <v>119</v>
      </c>
      <c r="K9" s="12">
        <v>2200000000</v>
      </c>
    </row>
    <row r="10" spans="1:11" x14ac:dyDescent="0.25">
      <c r="A10" s="13" t="s">
        <v>363</v>
      </c>
      <c r="B10" s="12">
        <v>0</v>
      </c>
      <c r="F10" s="14" t="s">
        <v>377</v>
      </c>
      <c r="G10" s="251">
        <v>150000000</v>
      </c>
      <c r="H10" s="259">
        <f>B14-G10</f>
        <v>0</v>
      </c>
      <c r="J10" s="11" t="s">
        <v>266</v>
      </c>
      <c r="K10" s="12">
        <v>764000000</v>
      </c>
    </row>
    <row r="11" spans="1:11" x14ac:dyDescent="0.25">
      <c r="A11" s="11" t="s">
        <v>91</v>
      </c>
      <c r="B11" s="12">
        <v>4789146192</v>
      </c>
      <c r="F11" s="14" t="s">
        <v>379</v>
      </c>
      <c r="G11" s="251">
        <v>840000000</v>
      </c>
      <c r="H11" s="259">
        <f>B15-G11</f>
        <v>0</v>
      </c>
      <c r="J11" s="11" t="s">
        <v>378</v>
      </c>
      <c r="K11" s="12">
        <v>91059084174</v>
      </c>
    </row>
    <row r="12" spans="1:11" x14ac:dyDescent="0.25">
      <c r="A12" s="13" t="s">
        <v>68</v>
      </c>
      <c r="B12" s="12">
        <v>42071792</v>
      </c>
      <c r="F12" s="14" t="s">
        <v>380</v>
      </c>
      <c r="G12" s="251">
        <v>1210000000</v>
      </c>
      <c r="H12" s="259">
        <f>B17-G12</f>
        <v>0</v>
      </c>
    </row>
    <row r="13" spans="1:11" x14ac:dyDescent="0.25">
      <c r="A13" s="13" t="s">
        <v>52</v>
      </c>
      <c r="B13" s="12">
        <v>2547074400</v>
      </c>
      <c r="F13" s="273" t="s">
        <v>381</v>
      </c>
      <c r="G13" s="274">
        <v>86245171738</v>
      </c>
      <c r="H13" s="259">
        <f t="shared" ref="H13" si="0">B18-G13</f>
        <v>0</v>
      </c>
      <c r="K13" s="5">
        <f>K11-'Presupuesto 2025'!AZ185</f>
        <v>0</v>
      </c>
    </row>
    <row r="14" spans="1:11" x14ac:dyDescent="0.25">
      <c r="A14" s="13" t="s">
        <v>124</v>
      </c>
      <c r="B14" s="12">
        <v>150000000</v>
      </c>
      <c r="F14" s="14" t="s">
        <v>382</v>
      </c>
      <c r="G14" s="251">
        <v>0</v>
      </c>
      <c r="H14" s="259">
        <f t="shared" ref="H14" si="1">B22-G14</f>
        <v>0</v>
      </c>
    </row>
    <row r="15" spans="1:11" x14ac:dyDescent="0.25">
      <c r="A15" s="13" t="s">
        <v>128</v>
      </c>
      <c r="B15" s="12">
        <v>840000000</v>
      </c>
      <c r="F15" s="14" t="s">
        <v>383</v>
      </c>
      <c r="G15" s="251">
        <v>89798895</v>
      </c>
      <c r="H15" s="259">
        <f>B24-G15</f>
        <v>0</v>
      </c>
    </row>
    <row r="16" spans="1:11" x14ac:dyDescent="0.25">
      <c r="A16" s="13" t="s">
        <v>131</v>
      </c>
      <c r="B16" s="12">
        <v>0</v>
      </c>
      <c r="F16" s="14" t="s">
        <v>385</v>
      </c>
      <c r="G16" s="251">
        <v>107046118</v>
      </c>
      <c r="H16" s="259">
        <f t="shared" ref="H16:H17" si="2">B27-G16</f>
        <v>0</v>
      </c>
    </row>
    <row r="17" spans="1:15" x14ac:dyDescent="0.25">
      <c r="A17" s="13" t="s">
        <v>134</v>
      </c>
      <c r="B17" s="12">
        <v>1210000000</v>
      </c>
      <c r="F17" s="14" t="s">
        <v>387</v>
      </c>
      <c r="G17" s="251">
        <v>152699856</v>
      </c>
      <c r="H17" s="259">
        <f t="shared" si="2"/>
        <v>0</v>
      </c>
    </row>
    <row r="18" spans="1:15" x14ac:dyDescent="0.25">
      <c r="A18" s="11" t="s">
        <v>140</v>
      </c>
      <c r="B18" s="12">
        <v>86245171738</v>
      </c>
      <c r="F18" s="14" t="s">
        <v>390</v>
      </c>
      <c r="G18" s="251">
        <v>9971808</v>
      </c>
      <c r="H18" s="259">
        <f t="shared" ref="H18:H19" si="3">B30-G18</f>
        <v>0</v>
      </c>
    </row>
    <row r="19" spans="1:15" x14ac:dyDescent="0.25">
      <c r="A19" s="13" t="s">
        <v>327</v>
      </c>
      <c r="B19" s="12">
        <v>37697000000</v>
      </c>
      <c r="F19" s="14" t="s">
        <v>392</v>
      </c>
      <c r="G19" s="251">
        <v>160000000</v>
      </c>
      <c r="H19" s="259">
        <f t="shared" si="3"/>
        <v>0</v>
      </c>
      <c r="J19" s="15" t="s">
        <v>384</v>
      </c>
      <c r="K19" s="16">
        <v>29334144000</v>
      </c>
      <c r="M19" s="14" t="s">
        <v>384</v>
      </c>
      <c r="N19" s="17">
        <v>24969192000</v>
      </c>
      <c r="O19" s="18">
        <f>+K19-N19</f>
        <v>4364952000</v>
      </c>
    </row>
    <row r="20" spans="1:15" x14ac:dyDescent="0.25">
      <c r="A20" s="13" t="s">
        <v>332</v>
      </c>
      <c r="B20" s="12">
        <v>13676000000</v>
      </c>
      <c r="F20" s="14" t="s">
        <v>394</v>
      </c>
      <c r="G20" s="251">
        <v>7216440</v>
      </c>
      <c r="H20" s="259">
        <f>B32-G20</f>
        <v>0</v>
      </c>
      <c r="J20" s="15" t="s">
        <v>386</v>
      </c>
      <c r="K20" s="16">
        <v>1067328000</v>
      </c>
      <c r="M20" s="14" t="s">
        <v>386</v>
      </c>
      <c r="N20" s="17">
        <v>973621000</v>
      </c>
      <c r="O20" s="18">
        <f t="shared" ref="O20:O26" si="4">+K20-N20</f>
        <v>93707000</v>
      </c>
    </row>
    <row r="21" spans="1:15" x14ac:dyDescent="0.25">
      <c r="A21" s="13" t="s">
        <v>335</v>
      </c>
      <c r="B21" s="12">
        <v>3226000000</v>
      </c>
      <c r="F21" s="14" t="s">
        <v>396</v>
      </c>
      <c r="G21" s="251">
        <v>14695296</v>
      </c>
      <c r="H21" s="259">
        <f>B33-G21</f>
        <v>0</v>
      </c>
      <c r="J21" s="15" t="s">
        <v>388</v>
      </c>
      <c r="K21" s="16">
        <v>69227000</v>
      </c>
      <c r="M21" s="14" t="s">
        <v>388</v>
      </c>
      <c r="N21" s="17">
        <v>66149000</v>
      </c>
      <c r="O21" s="18">
        <f t="shared" si="4"/>
        <v>3078000</v>
      </c>
    </row>
    <row r="22" spans="1:15" x14ac:dyDescent="0.25">
      <c r="A22" s="13" t="s">
        <v>170</v>
      </c>
      <c r="B22" s="12">
        <v>0</v>
      </c>
      <c r="F22" s="14" t="s">
        <v>398</v>
      </c>
      <c r="G22" s="251">
        <v>31489920</v>
      </c>
      <c r="H22" s="259">
        <f>B34-G22</f>
        <v>0</v>
      </c>
      <c r="J22" s="15" t="s">
        <v>389</v>
      </c>
      <c r="K22" s="16">
        <v>121292000</v>
      </c>
      <c r="M22" s="14" t="s">
        <v>389</v>
      </c>
      <c r="N22" s="17">
        <v>111514000</v>
      </c>
      <c r="O22" s="18">
        <f t="shared" si="4"/>
        <v>9778000</v>
      </c>
    </row>
    <row r="23" spans="1:15" x14ac:dyDescent="0.25">
      <c r="A23" s="13" t="s">
        <v>177</v>
      </c>
      <c r="B23" s="12">
        <v>0</v>
      </c>
      <c r="F23" s="14" t="s">
        <v>403</v>
      </c>
      <c r="G23" s="251">
        <v>143557377</v>
      </c>
      <c r="H23" s="259">
        <f>B39-G23</f>
        <v>0</v>
      </c>
      <c r="J23" s="15" t="s">
        <v>391</v>
      </c>
      <c r="K23" s="16">
        <v>1442998000</v>
      </c>
      <c r="M23" s="14" t="s">
        <v>391</v>
      </c>
      <c r="N23" s="17">
        <v>1271617000</v>
      </c>
      <c r="O23" s="18">
        <f t="shared" si="4"/>
        <v>171381000</v>
      </c>
    </row>
    <row r="24" spans="1:15" x14ac:dyDescent="0.25">
      <c r="A24" s="13" t="s">
        <v>181</v>
      </c>
      <c r="B24" s="12">
        <v>89798895</v>
      </c>
      <c r="F24" s="14" t="s">
        <v>405</v>
      </c>
      <c r="G24" s="251">
        <v>450000000</v>
      </c>
      <c r="H24" s="259">
        <f>B40-G24</f>
        <v>0</v>
      </c>
      <c r="J24" s="15" t="s">
        <v>393</v>
      </c>
      <c r="K24" s="16">
        <v>1020357000</v>
      </c>
      <c r="M24" s="14" t="s">
        <v>393</v>
      </c>
      <c r="N24" s="17">
        <v>864926000</v>
      </c>
      <c r="O24" s="18">
        <f t="shared" si="4"/>
        <v>155431000</v>
      </c>
    </row>
    <row r="25" spans="1:15" x14ac:dyDescent="0.25">
      <c r="A25" s="13" t="s">
        <v>185</v>
      </c>
      <c r="B25" s="12">
        <v>0</v>
      </c>
      <c r="F25" s="14" t="s">
        <v>407</v>
      </c>
      <c r="G25" s="251">
        <v>30000000</v>
      </c>
      <c r="H25" s="259">
        <f>B41-G25</f>
        <v>0</v>
      </c>
      <c r="J25" s="15" t="s">
        <v>395</v>
      </c>
      <c r="K25" s="16">
        <v>69037000</v>
      </c>
      <c r="M25" s="14" t="s">
        <v>395</v>
      </c>
      <c r="N25" s="17">
        <v>75099000</v>
      </c>
      <c r="O25" s="18">
        <f t="shared" si="4"/>
        <v>-6062000</v>
      </c>
    </row>
    <row r="26" spans="1:15" x14ac:dyDescent="0.25">
      <c r="A26" s="13" t="s">
        <v>296</v>
      </c>
      <c r="B26" s="12">
        <v>0</v>
      </c>
      <c r="F26" s="14" t="s">
        <v>411</v>
      </c>
      <c r="G26" s="251">
        <v>66063928</v>
      </c>
      <c r="H26" s="259">
        <f>B44-G26</f>
        <v>0</v>
      </c>
      <c r="J26" s="15" t="s">
        <v>397</v>
      </c>
      <c r="K26" s="16">
        <v>3041362000</v>
      </c>
      <c r="M26" s="14" t="s">
        <v>397</v>
      </c>
      <c r="N26" s="17">
        <v>2727695000</v>
      </c>
      <c r="O26" s="18">
        <f t="shared" si="4"/>
        <v>313667000</v>
      </c>
    </row>
    <row r="27" spans="1:15" x14ac:dyDescent="0.25">
      <c r="A27" s="13" t="s">
        <v>300</v>
      </c>
      <c r="B27" s="12">
        <v>107046118</v>
      </c>
      <c r="F27" s="14" t="s">
        <v>413</v>
      </c>
      <c r="G27" s="251">
        <v>365000000</v>
      </c>
      <c r="H27" s="259">
        <f>B45-G27</f>
        <v>0</v>
      </c>
      <c r="J27" s="15" t="s">
        <v>399</v>
      </c>
      <c r="K27" s="16">
        <v>1531255000</v>
      </c>
      <c r="M27" s="14" t="s">
        <v>399</v>
      </c>
      <c r="N27" s="17">
        <v>1492187000</v>
      </c>
      <c r="O27" s="18">
        <f t="shared" ref="O27:O37" si="5">+K27-N27</f>
        <v>39068000</v>
      </c>
    </row>
    <row r="28" spans="1:15" x14ac:dyDescent="0.25">
      <c r="A28" s="13" t="s">
        <v>189</v>
      </c>
      <c r="B28" s="12">
        <v>152699856</v>
      </c>
      <c r="F28" s="14" t="s">
        <v>415</v>
      </c>
      <c r="G28" s="251">
        <v>490376694.25999999</v>
      </c>
      <c r="H28" s="259">
        <f>B46-G28</f>
        <v>0</v>
      </c>
      <c r="J28" s="19" t="s">
        <v>400</v>
      </c>
      <c r="K28" s="20">
        <v>3750506000</v>
      </c>
      <c r="M28" s="14" t="s">
        <v>400</v>
      </c>
      <c r="N28" s="17">
        <v>3294378000</v>
      </c>
      <c r="O28" s="18">
        <f t="shared" si="5"/>
        <v>456128000</v>
      </c>
    </row>
    <row r="29" spans="1:15" x14ac:dyDescent="0.25">
      <c r="A29" s="13" t="s">
        <v>241</v>
      </c>
      <c r="B29" s="12">
        <v>0</v>
      </c>
      <c r="F29" s="14" t="s">
        <v>417</v>
      </c>
      <c r="G29" s="251">
        <v>3076386525</v>
      </c>
      <c r="H29" s="259">
        <f>B47-G29</f>
        <v>0</v>
      </c>
      <c r="J29" s="19" t="s">
        <v>401</v>
      </c>
      <c r="K29" s="20">
        <v>2683674000</v>
      </c>
      <c r="M29" s="14" t="s">
        <v>401</v>
      </c>
      <c r="N29" s="17">
        <v>2568663000</v>
      </c>
      <c r="O29" s="18">
        <f t="shared" si="5"/>
        <v>115011000</v>
      </c>
    </row>
    <row r="30" spans="1:15" x14ac:dyDescent="0.25">
      <c r="A30" s="13" t="s">
        <v>192</v>
      </c>
      <c r="B30" s="12">
        <v>9971808</v>
      </c>
      <c r="F30" s="14" t="s">
        <v>419</v>
      </c>
      <c r="G30" s="251">
        <v>204796415</v>
      </c>
      <c r="H30" s="259">
        <f>B48-G30</f>
        <v>0</v>
      </c>
      <c r="J30" s="19" t="s">
        <v>402</v>
      </c>
      <c r="K30" s="20">
        <v>3427592000</v>
      </c>
      <c r="M30" s="14" t="s">
        <v>402</v>
      </c>
      <c r="N30" s="17">
        <v>2990886000</v>
      </c>
      <c r="O30" s="18">
        <f t="shared" si="5"/>
        <v>436706000</v>
      </c>
    </row>
    <row r="31" spans="1:15" x14ac:dyDescent="0.25">
      <c r="A31" s="13" t="s">
        <v>301</v>
      </c>
      <c r="B31" s="12">
        <v>160000000</v>
      </c>
      <c r="F31" s="14" t="s">
        <v>421</v>
      </c>
      <c r="G31" s="251">
        <v>336858564.74000001</v>
      </c>
      <c r="H31" s="259">
        <f>B49-G31</f>
        <v>0</v>
      </c>
      <c r="J31" s="19" t="s">
        <v>404</v>
      </c>
      <c r="K31" s="20">
        <v>1405672000</v>
      </c>
      <c r="M31" s="14" t="s">
        <v>404</v>
      </c>
      <c r="N31" s="17">
        <v>1348172000</v>
      </c>
      <c r="O31" s="18">
        <f t="shared" si="5"/>
        <v>57500000</v>
      </c>
    </row>
    <row r="32" spans="1:15" x14ac:dyDescent="0.25">
      <c r="A32" s="13" t="s">
        <v>234</v>
      </c>
      <c r="B32" s="12">
        <v>7216440</v>
      </c>
      <c r="F32" s="14" t="s">
        <v>373</v>
      </c>
      <c r="G32" s="251">
        <v>135000000</v>
      </c>
      <c r="H32" s="259">
        <f>B50-G32</f>
        <v>0</v>
      </c>
      <c r="J32" s="19" t="s">
        <v>406</v>
      </c>
      <c r="K32" s="20">
        <v>651237000</v>
      </c>
      <c r="M32" s="14" t="s">
        <v>406</v>
      </c>
      <c r="N32" s="17">
        <v>603252000</v>
      </c>
      <c r="O32" s="18">
        <f t="shared" si="5"/>
        <v>47985000</v>
      </c>
    </row>
    <row r="33" spans="1:15" x14ac:dyDescent="0.25">
      <c r="A33" s="13" t="s">
        <v>236</v>
      </c>
      <c r="B33" s="12">
        <v>14695296</v>
      </c>
      <c r="F33" s="14" t="s">
        <v>424</v>
      </c>
      <c r="G33" s="251">
        <v>1771938842</v>
      </c>
      <c r="H33" s="259">
        <f>B51-G33</f>
        <v>0</v>
      </c>
      <c r="J33" s="19" t="s">
        <v>408</v>
      </c>
      <c r="K33" s="20">
        <v>1054343000</v>
      </c>
      <c r="M33" s="14" t="s">
        <v>408</v>
      </c>
      <c r="N33" s="17">
        <v>1011316000</v>
      </c>
      <c r="O33" s="18">
        <f t="shared" si="5"/>
        <v>43027000</v>
      </c>
    </row>
    <row r="34" spans="1:15" x14ac:dyDescent="0.25">
      <c r="A34" s="13" t="s">
        <v>237</v>
      </c>
      <c r="B34" s="12">
        <v>31489920</v>
      </c>
      <c r="F34" s="14" t="s">
        <v>426</v>
      </c>
      <c r="G34" s="251">
        <v>226765285</v>
      </c>
      <c r="H34" s="259">
        <f>B52-G34</f>
        <v>0</v>
      </c>
      <c r="J34" s="19" t="s">
        <v>409</v>
      </c>
      <c r="K34" s="20">
        <v>702976000</v>
      </c>
      <c r="M34" s="14" t="s">
        <v>409</v>
      </c>
      <c r="N34" s="17">
        <v>674333000</v>
      </c>
      <c r="O34" s="18">
        <f t="shared" si="5"/>
        <v>28643000</v>
      </c>
    </row>
    <row r="35" spans="1:15" x14ac:dyDescent="0.25">
      <c r="A35" s="13" t="s">
        <v>153</v>
      </c>
      <c r="B35" s="12">
        <v>0</v>
      </c>
      <c r="F35" s="14" t="s">
        <v>427</v>
      </c>
      <c r="G35" s="251">
        <v>329500000</v>
      </c>
      <c r="H35" s="259">
        <f>B54-G35</f>
        <v>0</v>
      </c>
      <c r="J35" s="21" t="s">
        <v>410</v>
      </c>
      <c r="K35" s="22">
        <v>1247024000</v>
      </c>
      <c r="M35" s="14" t="s">
        <v>410</v>
      </c>
      <c r="N35" s="17">
        <v>1570971000</v>
      </c>
      <c r="O35" s="18">
        <f t="shared" si="5"/>
        <v>-323947000</v>
      </c>
    </row>
    <row r="36" spans="1:15" x14ac:dyDescent="0.25">
      <c r="A36" s="13" t="s">
        <v>194</v>
      </c>
      <c r="B36" s="12">
        <v>0</v>
      </c>
      <c r="F36" s="14" t="s">
        <v>428</v>
      </c>
      <c r="G36" s="251">
        <v>80000000</v>
      </c>
      <c r="H36" s="259">
        <f>B55-G36</f>
        <v>0</v>
      </c>
      <c r="J36" s="21" t="s">
        <v>412</v>
      </c>
      <c r="K36" s="22">
        <v>334103000</v>
      </c>
      <c r="M36" s="14" t="s">
        <v>412</v>
      </c>
      <c r="N36" s="17">
        <v>726981000</v>
      </c>
      <c r="O36" s="18">
        <f t="shared" si="5"/>
        <v>-392878000</v>
      </c>
    </row>
    <row r="37" spans="1:15" x14ac:dyDescent="0.25">
      <c r="A37" s="13" t="s">
        <v>303</v>
      </c>
      <c r="B37" s="12">
        <v>0</v>
      </c>
      <c r="F37" s="14" t="s">
        <v>429</v>
      </c>
      <c r="G37" s="251">
        <v>530000000</v>
      </c>
      <c r="H37" s="259">
        <f>B56-G37</f>
        <v>0</v>
      </c>
      <c r="J37" s="21" t="s">
        <v>414</v>
      </c>
      <c r="K37" s="22">
        <v>129521000</v>
      </c>
      <c r="M37" s="14" t="s">
        <v>414</v>
      </c>
      <c r="N37" s="17">
        <v>169528000</v>
      </c>
      <c r="O37" s="18">
        <f t="shared" si="5"/>
        <v>-40007000</v>
      </c>
    </row>
    <row r="38" spans="1:15" x14ac:dyDescent="0.25">
      <c r="A38" s="13" t="s">
        <v>208</v>
      </c>
      <c r="B38" s="12">
        <v>0</v>
      </c>
      <c r="F38" s="14" t="s">
        <v>430</v>
      </c>
      <c r="G38" s="251">
        <v>250000000</v>
      </c>
      <c r="H38" s="259">
        <f>B57-G38</f>
        <v>0</v>
      </c>
      <c r="J38" s="21" t="s">
        <v>416</v>
      </c>
      <c r="K38" s="22">
        <v>679590000</v>
      </c>
      <c r="M38" s="14" t="s">
        <v>416</v>
      </c>
      <c r="N38" s="17">
        <v>810708000</v>
      </c>
      <c r="O38" s="18">
        <f>+K38-N38</f>
        <v>-131118000</v>
      </c>
    </row>
    <row r="39" spans="1:15" x14ac:dyDescent="0.25">
      <c r="A39" s="13" t="s">
        <v>202</v>
      </c>
      <c r="B39" s="12">
        <v>143557377</v>
      </c>
      <c r="F39" s="14" t="s">
        <v>431</v>
      </c>
      <c r="G39" s="251">
        <v>160000000</v>
      </c>
      <c r="H39" s="259">
        <f>B58-G39</f>
        <v>0</v>
      </c>
      <c r="J39" s="21" t="s">
        <v>418</v>
      </c>
      <c r="K39" s="22">
        <v>741404000</v>
      </c>
      <c r="M39" s="14" t="s">
        <v>418</v>
      </c>
      <c r="N39" s="17">
        <v>42571000</v>
      </c>
      <c r="O39" s="18">
        <f>+K39-N39</f>
        <v>698833000</v>
      </c>
    </row>
    <row r="40" spans="1:15" x14ac:dyDescent="0.25">
      <c r="A40" s="13" t="s">
        <v>226</v>
      </c>
      <c r="B40" s="12">
        <v>450000000</v>
      </c>
      <c r="F40" s="14" t="s">
        <v>375</v>
      </c>
      <c r="G40" s="251">
        <v>21463009774</v>
      </c>
      <c r="H40" s="259">
        <f>B59-G40</f>
        <v>0</v>
      </c>
      <c r="J40" s="21" t="s">
        <v>420</v>
      </c>
      <c r="K40" s="22">
        <v>94358000</v>
      </c>
      <c r="M40" s="14" t="s">
        <v>420</v>
      </c>
      <c r="N40" s="17">
        <v>824138000</v>
      </c>
      <c r="O40" s="18">
        <f>+K40-N40</f>
        <v>-729780000</v>
      </c>
    </row>
    <row r="41" spans="1:15" x14ac:dyDescent="0.25">
      <c r="A41" s="13" t="s">
        <v>200</v>
      </c>
      <c r="B41" s="12">
        <v>30000000</v>
      </c>
      <c r="F41" s="14" t="s">
        <v>423</v>
      </c>
      <c r="G41" s="251">
        <v>80000000</v>
      </c>
      <c r="H41" s="259">
        <f>B60-G41</f>
        <v>0</v>
      </c>
      <c r="J41" s="21" t="s">
        <v>422</v>
      </c>
      <c r="K41" s="22">
        <v>0</v>
      </c>
      <c r="M41" t="s">
        <v>422</v>
      </c>
      <c r="N41" s="17">
        <v>104103000</v>
      </c>
      <c r="O41" s="18">
        <f>+K41-N41</f>
        <v>-104103000</v>
      </c>
    </row>
    <row r="42" spans="1:15" x14ac:dyDescent="0.25">
      <c r="A42" s="13" t="s">
        <v>198</v>
      </c>
      <c r="B42" s="12">
        <v>0</v>
      </c>
      <c r="F42" t="s">
        <v>425</v>
      </c>
      <c r="G42" s="151">
        <v>120000000</v>
      </c>
      <c r="H42" s="259">
        <f>B61-G42</f>
        <v>0</v>
      </c>
      <c r="J42" s="92" t="s">
        <v>423</v>
      </c>
      <c r="K42" s="93">
        <v>80000000</v>
      </c>
      <c r="M42" t="s">
        <v>423</v>
      </c>
      <c r="N42" s="17">
        <v>80000000</v>
      </c>
      <c r="O42" s="18">
        <f t="shared" ref="O42:O43" si="6">+K42-N42</f>
        <v>0</v>
      </c>
    </row>
    <row r="43" spans="1:15" x14ac:dyDescent="0.25">
      <c r="A43" s="13" t="s">
        <v>204</v>
      </c>
      <c r="B43" s="12">
        <v>0</v>
      </c>
      <c r="F43" t="s">
        <v>432</v>
      </c>
      <c r="G43" s="151">
        <v>20000000</v>
      </c>
      <c r="H43" s="259">
        <f>B62-G43</f>
        <v>0</v>
      </c>
      <c r="J43" s="92" t="s">
        <v>425</v>
      </c>
      <c r="K43" s="93">
        <v>120000000</v>
      </c>
      <c r="M43" t="s">
        <v>425</v>
      </c>
      <c r="N43" s="17">
        <v>70000000</v>
      </c>
      <c r="O43" s="18">
        <f t="shared" si="6"/>
        <v>50000000</v>
      </c>
    </row>
    <row r="44" spans="1:15" x14ac:dyDescent="0.25">
      <c r="A44" s="13" t="s">
        <v>283</v>
      </c>
      <c r="B44" s="12">
        <v>66063928</v>
      </c>
      <c r="F44" t="s">
        <v>433</v>
      </c>
      <c r="G44" s="151">
        <v>2000000</v>
      </c>
      <c r="H44" s="259">
        <f>B64-G44</f>
        <v>0</v>
      </c>
      <c r="N44" s="17"/>
    </row>
    <row r="45" spans="1:15" x14ac:dyDescent="0.25">
      <c r="A45" s="13" t="s">
        <v>210</v>
      </c>
      <c r="B45" s="12">
        <v>365000000</v>
      </c>
      <c r="F45" t="s">
        <v>434</v>
      </c>
      <c r="G45" s="151">
        <v>742000000</v>
      </c>
      <c r="H45" s="259">
        <f>B65-G45</f>
        <v>0</v>
      </c>
    </row>
    <row r="46" spans="1:15" x14ac:dyDescent="0.25">
      <c r="A46" s="13" t="s">
        <v>139</v>
      </c>
      <c r="B46" s="12">
        <v>490376694.25999999</v>
      </c>
    </row>
    <row r="47" spans="1:15" x14ac:dyDescent="0.25">
      <c r="A47" s="13" t="s">
        <v>251</v>
      </c>
      <c r="B47" s="12">
        <v>3076386525</v>
      </c>
      <c r="F47" s="23" t="s">
        <v>435</v>
      </c>
      <c r="G47" s="152">
        <v>49292000000</v>
      </c>
    </row>
    <row r="48" spans="1:15" x14ac:dyDescent="0.25">
      <c r="A48" s="13" t="s">
        <v>213</v>
      </c>
      <c r="B48" s="12">
        <v>204796415</v>
      </c>
      <c r="F48" s="23" t="s">
        <v>327</v>
      </c>
      <c r="G48" s="151">
        <f>SUM(K19:K27)</f>
        <v>37697000000</v>
      </c>
      <c r="H48" s="256">
        <f>B19-G48</f>
        <v>0</v>
      </c>
    </row>
    <row r="49" spans="1:8" x14ac:dyDescent="0.25">
      <c r="A49" s="13" t="s">
        <v>68</v>
      </c>
      <c r="B49" s="12">
        <v>336858564.74000001</v>
      </c>
      <c r="F49" s="23" t="s">
        <v>332</v>
      </c>
      <c r="G49" s="151">
        <f>SUM(K28:K34)</f>
        <v>13676000000</v>
      </c>
      <c r="H49" s="256">
        <f>B20-G49</f>
        <v>0</v>
      </c>
    </row>
    <row r="50" spans="1:8" x14ac:dyDescent="0.25">
      <c r="A50" s="13" t="s">
        <v>85</v>
      </c>
      <c r="B50" s="12">
        <v>135000000</v>
      </c>
      <c r="F50" s="23" t="s">
        <v>335</v>
      </c>
      <c r="G50" s="151">
        <f>SUM(K35:K41)</f>
        <v>3226000000</v>
      </c>
      <c r="H50" s="256">
        <f>B21-G50</f>
        <v>0</v>
      </c>
    </row>
    <row r="51" spans="1:8" x14ac:dyDescent="0.25">
      <c r="A51" s="13" t="s">
        <v>144</v>
      </c>
      <c r="B51" s="12">
        <v>1771938842</v>
      </c>
      <c r="F51" s="23"/>
      <c r="G51" s="151"/>
    </row>
    <row r="52" spans="1:8" x14ac:dyDescent="0.25">
      <c r="A52" s="13" t="s">
        <v>238</v>
      </c>
      <c r="B52" s="12">
        <v>226765285</v>
      </c>
      <c r="F52" s="23"/>
      <c r="G52" s="151"/>
    </row>
    <row r="53" spans="1:8" x14ac:dyDescent="0.25">
      <c r="A53" s="13" t="s">
        <v>229</v>
      </c>
      <c r="B53" s="12">
        <v>0</v>
      </c>
      <c r="F53" s="275" t="s">
        <v>378</v>
      </c>
      <c r="G53" s="276">
        <v>91059084174</v>
      </c>
      <c r="H53" s="256">
        <f>+B66-G53</f>
        <v>0</v>
      </c>
    </row>
    <row r="54" spans="1:8" x14ac:dyDescent="0.25">
      <c r="A54" s="13" t="s">
        <v>318</v>
      </c>
      <c r="B54" s="12">
        <v>329500000</v>
      </c>
    </row>
    <row r="55" spans="1:8" x14ac:dyDescent="0.25">
      <c r="A55" s="13" t="s">
        <v>219</v>
      </c>
      <c r="B55" s="12">
        <v>80000000</v>
      </c>
      <c r="F55" s="24"/>
      <c r="G55" s="25"/>
      <c r="H55" s="258"/>
    </row>
    <row r="56" spans="1:8" x14ac:dyDescent="0.25">
      <c r="A56" s="13" t="s">
        <v>221</v>
      </c>
      <c r="B56" s="12">
        <v>530000000</v>
      </c>
      <c r="G56" s="26"/>
      <c r="H56" s="259"/>
    </row>
    <row r="57" spans="1:8" x14ac:dyDescent="0.25">
      <c r="A57" s="13" t="s">
        <v>322</v>
      </c>
      <c r="B57" s="12">
        <v>250000000</v>
      </c>
      <c r="G57" s="26"/>
      <c r="H57" s="259"/>
    </row>
    <row r="58" spans="1:8" x14ac:dyDescent="0.25">
      <c r="A58" s="13" t="s">
        <v>223</v>
      </c>
      <c r="B58" s="12">
        <v>160000000</v>
      </c>
      <c r="G58" s="26"/>
      <c r="H58" s="259"/>
    </row>
    <row r="59" spans="1:8" x14ac:dyDescent="0.25">
      <c r="A59" s="13" t="s">
        <v>52</v>
      </c>
      <c r="B59" s="12">
        <v>21463009774</v>
      </c>
      <c r="G59" s="26"/>
      <c r="H59" s="259"/>
    </row>
    <row r="60" spans="1:8" x14ac:dyDescent="0.25">
      <c r="A60" s="13" t="s">
        <v>346</v>
      </c>
      <c r="B60" s="12">
        <v>80000000</v>
      </c>
      <c r="F60" s="31"/>
      <c r="G60" s="32"/>
      <c r="H60" s="260"/>
    </row>
    <row r="61" spans="1:8" x14ac:dyDescent="0.25">
      <c r="A61" s="13" t="s">
        <v>348</v>
      </c>
      <c r="B61" s="12">
        <v>120000000</v>
      </c>
    </row>
    <row r="62" spans="1:8" x14ac:dyDescent="0.25">
      <c r="A62" s="13" t="s">
        <v>269</v>
      </c>
      <c r="B62" s="12">
        <v>20000000</v>
      </c>
    </row>
    <row r="63" spans="1:8" x14ac:dyDescent="0.25">
      <c r="A63" s="13" t="s">
        <v>272</v>
      </c>
      <c r="B63" s="12">
        <v>0</v>
      </c>
    </row>
    <row r="64" spans="1:8" x14ac:dyDescent="0.25">
      <c r="A64" s="13" t="s">
        <v>275</v>
      </c>
      <c r="B64" s="12">
        <v>2000000</v>
      </c>
    </row>
    <row r="65" spans="1:18" x14ac:dyDescent="0.25">
      <c r="A65" s="13" t="s">
        <v>352</v>
      </c>
      <c r="B65" s="12">
        <v>742000000</v>
      </c>
    </row>
    <row r="66" spans="1:18" x14ac:dyDescent="0.25">
      <c r="A66" s="11" t="s">
        <v>378</v>
      </c>
      <c r="B66" s="12">
        <v>91059084174</v>
      </c>
    </row>
    <row r="74" spans="1:18" x14ac:dyDescent="0.25">
      <c r="I74" s="31"/>
    </row>
    <row r="75" spans="1:18" x14ac:dyDescent="0.25">
      <c r="E75" s="31"/>
      <c r="J75" s="31"/>
    </row>
    <row r="78" spans="1:18" x14ac:dyDescent="0.25">
      <c r="A78" s="31" t="s">
        <v>369</v>
      </c>
      <c r="B78" t="s">
        <v>436</v>
      </c>
      <c r="C78" t="s">
        <v>370</v>
      </c>
      <c r="K78" s="31"/>
      <c r="L78" s="31"/>
      <c r="M78" s="31"/>
      <c r="N78" s="31"/>
      <c r="O78" s="31"/>
      <c r="P78" s="31"/>
      <c r="Q78" s="31"/>
      <c r="R78" s="31"/>
    </row>
    <row r="79" spans="1:18" x14ac:dyDescent="0.25">
      <c r="A79" s="11" t="s">
        <v>54</v>
      </c>
      <c r="B79" s="27" t="e">
        <v>#NAME?</v>
      </c>
      <c r="C79" s="27">
        <v>24766244</v>
      </c>
    </row>
    <row r="80" spans="1:18" x14ac:dyDescent="0.25">
      <c r="A80" s="13" t="s">
        <v>55</v>
      </c>
      <c r="B80" s="27" t="e">
        <v>#NAME?</v>
      </c>
      <c r="C80" s="27">
        <v>17963474</v>
      </c>
    </row>
    <row r="81" spans="1:3" x14ac:dyDescent="0.25">
      <c r="A81" s="13" t="s">
        <v>69</v>
      </c>
      <c r="B81" s="27" t="e">
        <v>#NAME?</v>
      </c>
      <c r="C81" s="27">
        <v>0</v>
      </c>
    </row>
    <row r="82" spans="1:3" x14ac:dyDescent="0.25">
      <c r="A82" s="13" t="s">
        <v>72</v>
      </c>
      <c r="B82" s="27" t="e">
        <v>#NAME?</v>
      </c>
      <c r="C82" s="27">
        <v>0</v>
      </c>
    </row>
    <row r="83" spans="1:3" x14ac:dyDescent="0.25">
      <c r="A83" s="13" t="s">
        <v>76</v>
      </c>
      <c r="B83" s="27" t="e">
        <v>#NAME?</v>
      </c>
      <c r="C83" s="27">
        <v>0</v>
      </c>
    </row>
    <row r="84" spans="1:3" x14ac:dyDescent="0.25">
      <c r="A84" s="13" t="s">
        <v>82</v>
      </c>
      <c r="B84" s="27" t="e">
        <v>#NAME?</v>
      </c>
      <c r="C84" s="27">
        <v>0</v>
      </c>
    </row>
    <row r="85" spans="1:3" x14ac:dyDescent="0.25">
      <c r="A85" s="13" t="s">
        <v>86</v>
      </c>
      <c r="B85" s="27" t="e">
        <v>#NAME?</v>
      </c>
      <c r="C85" s="27">
        <v>6802770</v>
      </c>
    </row>
    <row r="86" spans="1:3" x14ac:dyDescent="0.25">
      <c r="A86" s="13" t="s">
        <v>356</v>
      </c>
      <c r="B86" s="27" t="e">
        <v>#NAME?</v>
      </c>
      <c r="C86" s="27">
        <v>0</v>
      </c>
    </row>
    <row r="87" spans="1:3" x14ac:dyDescent="0.25">
      <c r="A87" s="13" t="s">
        <v>365</v>
      </c>
      <c r="B87" s="27" t="e">
        <v>#NAME?</v>
      </c>
      <c r="C87" s="27">
        <v>0</v>
      </c>
    </row>
    <row r="88" spans="1:3" x14ac:dyDescent="0.25">
      <c r="A88" s="11" t="s">
        <v>91</v>
      </c>
      <c r="B88" s="27" t="e">
        <v>#NAME?</v>
      </c>
      <c r="C88" s="27">
        <v>4789146192</v>
      </c>
    </row>
    <row r="89" spans="1:3" x14ac:dyDescent="0.25">
      <c r="A89" s="13" t="s">
        <v>92</v>
      </c>
      <c r="B89" s="27" t="e">
        <v>#NAME?</v>
      </c>
      <c r="C89" s="27">
        <v>4789146192</v>
      </c>
    </row>
    <row r="90" spans="1:3" x14ac:dyDescent="0.25">
      <c r="A90" s="11" t="s">
        <v>140</v>
      </c>
      <c r="B90" s="27" t="e">
        <v>#NAME?</v>
      </c>
      <c r="C90" s="27">
        <v>86245171738.000015</v>
      </c>
    </row>
    <row r="91" spans="1:3" x14ac:dyDescent="0.25">
      <c r="A91" s="13" t="s">
        <v>141</v>
      </c>
      <c r="B91" s="27" t="e">
        <v>#NAME?</v>
      </c>
      <c r="C91" s="27">
        <v>709214366.77000833</v>
      </c>
    </row>
    <row r="92" spans="1:3" x14ac:dyDescent="0.25">
      <c r="A92" s="13" t="s">
        <v>154</v>
      </c>
      <c r="B92" s="27" t="e">
        <v>#NAME?</v>
      </c>
      <c r="C92" s="27">
        <v>1672188</v>
      </c>
    </row>
    <row r="93" spans="1:3" x14ac:dyDescent="0.25">
      <c r="A93" s="13" t="s">
        <v>158</v>
      </c>
      <c r="B93" s="27" t="e">
        <v>#NAME?</v>
      </c>
      <c r="C93" s="27">
        <v>12435730446.49</v>
      </c>
    </row>
    <row r="94" spans="1:3" x14ac:dyDescent="0.25">
      <c r="A94" s="13" t="s">
        <v>284</v>
      </c>
      <c r="B94" s="27" t="e">
        <v>#NAME?</v>
      </c>
      <c r="C94" s="27">
        <v>15201827184</v>
      </c>
    </row>
    <row r="95" spans="1:3" x14ac:dyDescent="0.25">
      <c r="A95" s="13" t="s">
        <v>291</v>
      </c>
      <c r="B95" s="27" t="e">
        <v>#NAME?</v>
      </c>
      <c r="C95" s="27">
        <v>372322870</v>
      </c>
    </row>
    <row r="96" spans="1:3" x14ac:dyDescent="0.25">
      <c r="A96" s="13" t="s">
        <v>297</v>
      </c>
      <c r="B96" s="27" t="e">
        <v>#NAME?</v>
      </c>
      <c r="C96" s="27">
        <v>1983404682.74</v>
      </c>
    </row>
    <row r="97" spans="1:3" x14ac:dyDescent="0.25">
      <c r="A97" s="13" t="s">
        <v>329</v>
      </c>
      <c r="B97" s="27" t="e">
        <v>#NAME?</v>
      </c>
      <c r="C97" s="27">
        <v>54799000000</v>
      </c>
    </row>
    <row r="98" spans="1:3" x14ac:dyDescent="0.25">
      <c r="A98" s="13" t="s">
        <v>354</v>
      </c>
      <c r="B98" s="27" t="e">
        <v>#NAME?</v>
      </c>
      <c r="C98" s="27">
        <v>742000000</v>
      </c>
    </row>
    <row r="99" spans="1:3" x14ac:dyDescent="0.25">
      <c r="A99" s="11" t="s">
        <v>378</v>
      </c>
      <c r="B99" s="27" t="e">
        <v>#NAME?</v>
      </c>
      <c r="C99" s="27">
        <v>91059084174</v>
      </c>
    </row>
    <row r="100" spans="1:3" x14ac:dyDescent="0.25">
      <c r="B100"/>
    </row>
    <row r="118" spans="6:8" x14ac:dyDescent="0.25">
      <c r="F118" s="3"/>
      <c r="G118" s="3"/>
      <c r="H118" s="261"/>
    </row>
    <row r="122" spans="6:8" x14ac:dyDescent="0.25">
      <c r="H122" s="2"/>
    </row>
    <row r="123" spans="6:8" x14ac:dyDescent="0.25">
      <c r="H123" s="2"/>
    </row>
    <row r="124" spans="6:8" x14ac:dyDescent="0.25">
      <c r="H124" s="2"/>
    </row>
    <row r="125" spans="6:8" x14ac:dyDescent="0.25">
      <c r="H125" s="2"/>
    </row>
    <row r="126" spans="6:8" x14ac:dyDescent="0.25">
      <c r="H126" s="2"/>
    </row>
    <row r="127" spans="6:8" x14ac:dyDescent="0.25">
      <c r="H127" s="2"/>
    </row>
    <row r="128" spans="6:8" x14ac:dyDescent="0.25">
      <c r="H128" s="2"/>
    </row>
    <row r="129" spans="1:20" x14ac:dyDescent="0.25">
      <c r="H129" s="2"/>
    </row>
    <row r="130" spans="1:20" x14ac:dyDescent="0.25">
      <c r="H130" s="2"/>
    </row>
    <row r="131" spans="1:20" x14ac:dyDescent="0.25">
      <c r="H131" s="2"/>
    </row>
    <row r="132" spans="1:20" x14ac:dyDescent="0.25">
      <c r="H132" s="2"/>
      <c r="I132" s="3"/>
    </row>
    <row r="133" spans="1:20" x14ac:dyDescent="0.25">
      <c r="E133" s="3"/>
      <c r="H133" s="2"/>
      <c r="J133" s="3"/>
      <c r="N133" s="28" t="s">
        <v>437</v>
      </c>
      <c r="O133" s="29"/>
      <c r="P133" s="28"/>
      <c r="T133" s="10"/>
    </row>
    <row r="134" spans="1:20" x14ac:dyDescent="0.25">
      <c r="H134" s="2"/>
      <c r="O134" s="6"/>
      <c r="T134" s="10"/>
    </row>
    <row r="135" spans="1:20" x14ac:dyDescent="0.25">
      <c r="H135" s="2"/>
      <c r="O135" s="6"/>
      <c r="T135" s="10"/>
    </row>
    <row r="136" spans="1:20" s="3" customFormat="1" ht="45" x14ac:dyDescent="0.25">
      <c r="A136"/>
      <c r="E136"/>
      <c r="F136"/>
      <c r="G136" s="10"/>
      <c r="H136" s="2"/>
      <c r="I136"/>
      <c r="J136"/>
      <c r="N136" s="33" t="s">
        <v>369</v>
      </c>
      <c r="O136" s="3" t="s">
        <v>438</v>
      </c>
      <c r="P136" s="3" t="s">
        <v>439</v>
      </c>
      <c r="Q136" s="3" t="s">
        <v>440</v>
      </c>
      <c r="R136" s="3" t="s">
        <v>441</v>
      </c>
      <c r="S136" s="3" t="s">
        <v>442</v>
      </c>
      <c r="T136" s="3" t="s">
        <v>370</v>
      </c>
    </row>
    <row r="137" spans="1:20" x14ac:dyDescent="0.25">
      <c r="H137" s="2"/>
      <c r="N137" s="11" t="s">
        <v>54</v>
      </c>
      <c r="O137">
        <v>2533338910</v>
      </c>
      <c r="P137">
        <v>0</v>
      </c>
      <c r="Q137" s="30">
        <v>4803219945.0100002</v>
      </c>
      <c r="R137">
        <v>4492613484</v>
      </c>
      <c r="S137">
        <v>0</v>
      </c>
      <c r="T137" s="30">
        <v>7336558855.0100002</v>
      </c>
    </row>
    <row r="138" spans="1:20" x14ac:dyDescent="0.25">
      <c r="H138" s="2"/>
      <c r="N138" s="13" t="s">
        <v>443</v>
      </c>
      <c r="O138">
        <v>2263537100</v>
      </c>
      <c r="P138">
        <v>0</v>
      </c>
      <c r="Q138" s="30">
        <v>4346652143.0100002</v>
      </c>
      <c r="R138">
        <v>4051376319</v>
      </c>
      <c r="S138">
        <v>0</v>
      </c>
      <c r="T138" s="30">
        <v>6610189243.0100002</v>
      </c>
    </row>
    <row r="139" spans="1:20" x14ac:dyDescent="0.25">
      <c r="H139" s="2"/>
      <c r="N139" s="13" t="s">
        <v>444</v>
      </c>
      <c r="O139">
        <v>87000000</v>
      </c>
      <c r="P139">
        <v>0</v>
      </c>
      <c r="Q139" s="30">
        <v>318984309</v>
      </c>
      <c r="R139">
        <v>300000000</v>
      </c>
      <c r="S139">
        <v>0</v>
      </c>
      <c r="T139" s="30">
        <v>405984309</v>
      </c>
    </row>
    <row r="140" spans="1:20" x14ac:dyDescent="0.25">
      <c r="H140" s="2"/>
      <c r="N140" s="13" t="s">
        <v>445</v>
      </c>
      <c r="O140">
        <v>132801810</v>
      </c>
      <c r="P140">
        <v>0</v>
      </c>
      <c r="Q140" s="30">
        <v>-4671107</v>
      </c>
      <c r="R140">
        <v>0</v>
      </c>
      <c r="S140">
        <v>0</v>
      </c>
      <c r="T140" s="30">
        <v>128130703</v>
      </c>
    </row>
    <row r="141" spans="1:20" x14ac:dyDescent="0.25">
      <c r="H141" s="2"/>
      <c r="N141" s="13" t="s">
        <v>446</v>
      </c>
      <c r="O141">
        <v>50000000</v>
      </c>
      <c r="P141">
        <v>0</v>
      </c>
      <c r="Q141" s="30">
        <v>50100000</v>
      </c>
      <c r="R141">
        <v>0</v>
      </c>
      <c r="S141">
        <v>0</v>
      </c>
      <c r="T141" s="30">
        <v>100100000</v>
      </c>
    </row>
    <row r="142" spans="1:20" x14ac:dyDescent="0.25">
      <c r="H142" s="2"/>
      <c r="N142" s="13" t="s">
        <v>447</v>
      </c>
      <c r="O142">
        <v>0</v>
      </c>
      <c r="P142">
        <v>0</v>
      </c>
      <c r="Q142" s="30">
        <v>92154600</v>
      </c>
      <c r="R142">
        <v>141237165</v>
      </c>
      <c r="S142">
        <v>0</v>
      </c>
      <c r="T142" s="30">
        <v>92154600</v>
      </c>
    </row>
    <row r="143" spans="1:20" x14ac:dyDescent="0.25">
      <c r="H143" s="2"/>
      <c r="N143" s="11" t="s">
        <v>91</v>
      </c>
      <c r="O143">
        <v>19153564992</v>
      </c>
      <c r="P143">
        <v>32576784843</v>
      </c>
      <c r="Q143" s="30">
        <v>65406557593</v>
      </c>
      <c r="R143">
        <v>61374224569</v>
      </c>
      <c r="S143">
        <v>6766088400</v>
      </c>
      <c r="T143" s="30">
        <v>117136907428</v>
      </c>
    </row>
    <row r="144" spans="1:20" x14ac:dyDescent="0.25">
      <c r="H144" s="262"/>
      <c r="N144" s="13" t="s">
        <v>92</v>
      </c>
      <c r="O144">
        <v>19153564992</v>
      </c>
      <c r="P144">
        <v>32576784843</v>
      </c>
      <c r="Q144" s="30">
        <v>65406557593</v>
      </c>
      <c r="R144">
        <v>61374224569</v>
      </c>
      <c r="S144">
        <v>6766088400</v>
      </c>
      <c r="T144" s="30">
        <v>117136907428</v>
      </c>
    </row>
    <row r="145" spans="8:20" x14ac:dyDescent="0.25">
      <c r="H145" s="2"/>
      <c r="N145" s="11" t="s">
        <v>140</v>
      </c>
      <c r="O145">
        <v>58717748792</v>
      </c>
      <c r="P145">
        <v>22813562463</v>
      </c>
      <c r="Q145" s="30">
        <v>42610923523.990005</v>
      </c>
      <c r="R145">
        <v>40187774609</v>
      </c>
      <c r="S145">
        <v>0</v>
      </c>
      <c r="T145" s="30">
        <v>124142234778.98999</v>
      </c>
    </row>
    <row r="146" spans="8:20" x14ac:dyDescent="0.25">
      <c r="N146" s="13" t="s">
        <v>141</v>
      </c>
      <c r="O146">
        <v>9463569432</v>
      </c>
      <c r="P146">
        <v>21625299362</v>
      </c>
      <c r="Q146" s="30">
        <v>17212967174.980003</v>
      </c>
      <c r="R146">
        <v>13775211056</v>
      </c>
      <c r="S146">
        <v>0</v>
      </c>
      <c r="T146" s="30">
        <v>48301835968.980003</v>
      </c>
    </row>
    <row r="147" spans="8:20" x14ac:dyDescent="0.25">
      <c r="N147" s="13" t="s">
        <v>448</v>
      </c>
      <c r="O147">
        <v>117849445</v>
      </c>
      <c r="P147">
        <v>197653274</v>
      </c>
      <c r="Q147" s="30">
        <v>-5038751</v>
      </c>
      <c r="R147">
        <v>310517945</v>
      </c>
      <c r="S147">
        <v>0</v>
      </c>
      <c r="T147" s="30">
        <v>310463968</v>
      </c>
    </row>
    <row r="148" spans="8:20" x14ac:dyDescent="0.25">
      <c r="N148" s="13" t="s">
        <v>158</v>
      </c>
      <c r="O148">
        <v>7886944790</v>
      </c>
      <c r="P148">
        <v>990609827</v>
      </c>
      <c r="Q148" s="30">
        <v>24946619444.610001</v>
      </c>
      <c r="R148">
        <v>24964665432</v>
      </c>
      <c r="S148">
        <v>0</v>
      </c>
      <c r="T148" s="30">
        <v>33824174061.610001</v>
      </c>
    </row>
    <row r="149" spans="8:20" x14ac:dyDescent="0.25">
      <c r="N149" s="13" t="s">
        <v>449</v>
      </c>
      <c r="O149">
        <v>3558528457</v>
      </c>
      <c r="P149">
        <v>0</v>
      </c>
      <c r="Q149" s="30">
        <v>297966827.39999998</v>
      </c>
      <c r="R149">
        <v>963221567</v>
      </c>
      <c r="S149">
        <v>0</v>
      </c>
      <c r="T149" s="30">
        <v>3856495284.4000001</v>
      </c>
    </row>
    <row r="150" spans="8:20" x14ac:dyDescent="0.25">
      <c r="N150" s="13" t="s">
        <v>291</v>
      </c>
      <c r="O150">
        <v>86856668</v>
      </c>
      <c r="P150">
        <v>0</v>
      </c>
      <c r="Q150" s="30">
        <v>100230553</v>
      </c>
      <c r="R150">
        <v>174158609</v>
      </c>
      <c r="S150">
        <v>0</v>
      </c>
      <c r="T150" s="30">
        <v>187087221</v>
      </c>
    </row>
    <row r="151" spans="8:20" x14ac:dyDescent="0.25">
      <c r="N151" s="13" t="s">
        <v>329</v>
      </c>
      <c r="O151">
        <v>37349000000</v>
      </c>
      <c r="P151">
        <v>0</v>
      </c>
      <c r="Q151" s="30">
        <v>0</v>
      </c>
      <c r="R151">
        <v>0</v>
      </c>
      <c r="S151">
        <v>0</v>
      </c>
      <c r="T151" s="30">
        <v>37349000000</v>
      </c>
    </row>
    <row r="152" spans="8:20" x14ac:dyDescent="0.25">
      <c r="N152" s="13" t="s">
        <v>354</v>
      </c>
      <c r="O152">
        <v>254000000</v>
      </c>
      <c r="P152">
        <v>0</v>
      </c>
      <c r="Q152" s="30">
        <v>58178275</v>
      </c>
      <c r="R152">
        <v>0</v>
      </c>
      <c r="S152">
        <v>0</v>
      </c>
      <c r="T152" s="30">
        <v>312178275</v>
      </c>
    </row>
    <row r="153" spans="8:20" x14ac:dyDescent="0.25">
      <c r="N153" s="13" t="s">
        <v>450</v>
      </c>
      <c r="O153">
        <v>1000000</v>
      </c>
      <c r="P153">
        <v>0</v>
      </c>
      <c r="Q153" s="30">
        <v>0</v>
      </c>
      <c r="R153">
        <v>0</v>
      </c>
      <c r="S153">
        <v>0</v>
      </c>
      <c r="T153" s="30">
        <v>1000000</v>
      </c>
    </row>
    <row r="154" spans="8:20" x14ac:dyDescent="0.25">
      <c r="N154" s="13" t="s">
        <v>451</v>
      </c>
      <c r="O154">
        <v>0</v>
      </c>
      <c r="P154">
        <v>0</v>
      </c>
      <c r="Q154" s="30">
        <v>0</v>
      </c>
      <c r="R154">
        <v>0</v>
      </c>
      <c r="S154">
        <v>0</v>
      </c>
      <c r="T154" s="30">
        <v>0</v>
      </c>
    </row>
    <row r="155" spans="8:20" x14ac:dyDescent="0.25">
      <c r="N155" s="11" t="s">
        <v>378</v>
      </c>
      <c r="O155">
        <v>80404652694</v>
      </c>
      <c r="P155">
        <v>55390347306</v>
      </c>
      <c r="Q155" s="30">
        <v>112820701061.99998</v>
      </c>
      <c r="R155">
        <v>106054612662</v>
      </c>
      <c r="S155">
        <v>6766088400</v>
      </c>
      <c r="T155" s="30">
        <v>248615701061.99997</v>
      </c>
    </row>
    <row r="159" spans="8:20" x14ac:dyDescent="0.25">
      <c r="N159" s="11"/>
      <c r="Q159" s="30"/>
      <c r="S159" s="30"/>
    </row>
    <row r="160" spans="8:20" x14ac:dyDescent="0.25">
      <c r="N160" s="11"/>
      <c r="Q160" s="30"/>
      <c r="S160" s="30"/>
    </row>
    <row r="161" spans="2:20" x14ac:dyDescent="0.25">
      <c r="N161" s="11"/>
      <c r="Q161" s="30"/>
      <c r="S161" s="30"/>
    </row>
    <row r="162" spans="2:20" x14ac:dyDescent="0.25">
      <c r="N162" s="31" t="s">
        <v>369</v>
      </c>
      <c r="O162" s="31" t="s">
        <v>370</v>
      </c>
      <c r="P162" s="31"/>
      <c r="Q162" s="31"/>
      <c r="R162" s="31"/>
      <c r="S162" s="31"/>
      <c r="T162" s="31"/>
    </row>
    <row r="163" spans="2:20" x14ac:dyDescent="0.25">
      <c r="N163" s="11" t="s">
        <v>325</v>
      </c>
      <c r="O163" s="27">
        <v>37199000000</v>
      </c>
    </row>
    <row r="164" spans="2:20" x14ac:dyDescent="0.25">
      <c r="N164" s="11" t="s">
        <v>164</v>
      </c>
      <c r="O164" s="27">
        <v>133000000</v>
      </c>
      <c r="T164" s="10"/>
    </row>
    <row r="165" spans="2:20" x14ac:dyDescent="0.25">
      <c r="N165" s="11" t="s">
        <v>60</v>
      </c>
      <c r="O165" s="27">
        <v>7918000000</v>
      </c>
      <c r="T165" s="10"/>
    </row>
    <row r="166" spans="2:20" x14ac:dyDescent="0.25">
      <c r="N166" s="11" t="s">
        <v>50</v>
      </c>
      <c r="O166" s="27">
        <v>193894612662</v>
      </c>
      <c r="T166" s="10"/>
    </row>
    <row r="167" spans="2:20" x14ac:dyDescent="0.25">
      <c r="N167" s="11" t="s">
        <v>338</v>
      </c>
      <c r="O167" s="27">
        <v>150000000</v>
      </c>
      <c r="T167" s="10"/>
    </row>
    <row r="168" spans="2:20" x14ac:dyDescent="0.25">
      <c r="N168" s="11" t="s">
        <v>265</v>
      </c>
      <c r="O168" s="27">
        <v>255000000</v>
      </c>
      <c r="T168" s="10"/>
    </row>
    <row r="169" spans="2:20" x14ac:dyDescent="0.25">
      <c r="N169" s="11" t="s">
        <v>118</v>
      </c>
      <c r="O169" s="27">
        <v>2300000000</v>
      </c>
      <c r="T169" s="10"/>
    </row>
    <row r="170" spans="2:20" x14ac:dyDescent="0.25">
      <c r="N170" s="11" t="s">
        <v>378</v>
      </c>
      <c r="O170" s="27">
        <v>241849612662</v>
      </c>
      <c r="T170" s="10"/>
    </row>
    <row r="171" spans="2:20" x14ac:dyDescent="0.25">
      <c r="T171" s="10"/>
    </row>
    <row r="172" spans="2:20" x14ac:dyDescent="0.25">
      <c r="T172" s="10"/>
    </row>
    <row r="173" spans="2:20" x14ac:dyDescent="0.25">
      <c r="B173"/>
    </row>
  </sheetData>
  <autoFilter ref="F3:H37" xr:uid="{BCA7D05C-726A-4F8B-8BC0-C0E2D109BC82}"/>
  <sortState xmlns:xlrd2="http://schemas.microsoft.com/office/spreadsheetml/2017/richdata2" ref="J19:K43">
    <sortCondition ref="J19"/>
  </sortState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AEDD-D5E5-4527-B281-915819D74FC4}">
  <sheetPr codeName="Hoja7">
    <pageSetUpPr fitToPage="1"/>
  </sheetPr>
  <dimension ref="B1:M209"/>
  <sheetViews>
    <sheetView showGridLines="0" view="pageBreakPreview" zoomScale="80" zoomScaleNormal="100" zoomScaleSheetLayoutView="80" workbookViewId="0">
      <selection activeCell="B4" sqref="B4:G4"/>
    </sheetView>
  </sheetViews>
  <sheetFormatPr baseColWidth="10" defaultColWidth="11.42578125" defaultRowHeight="15" x14ac:dyDescent="0.25"/>
  <cols>
    <col min="1" max="1" width="11.42578125" style="1"/>
    <col min="2" max="2" width="4.5703125" style="1" customWidth="1"/>
    <col min="3" max="3" width="50.7109375" style="1" customWidth="1"/>
    <col min="4" max="4" width="31" style="48" customWidth="1"/>
    <col min="5" max="5" width="69" style="49" customWidth="1"/>
    <col min="6" max="6" width="24.140625" style="157" customWidth="1"/>
    <col min="7" max="7" width="27.5703125" style="157" customWidth="1"/>
    <col min="8" max="8" width="13.28515625" style="1" bestFit="1" customWidth="1"/>
    <col min="9" max="9" width="11.42578125" style="1"/>
    <col min="10" max="10" width="10.28515625" style="1" customWidth="1"/>
    <col min="11" max="11" width="14.28515625" style="1" customWidth="1"/>
    <col min="12" max="12" width="19" style="1" bestFit="1" customWidth="1"/>
    <col min="13" max="13" width="17.85546875" style="1" bestFit="1" customWidth="1"/>
    <col min="14" max="16384" width="11.42578125" style="1"/>
  </cols>
  <sheetData>
    <row r="1" spans="2:13" ht="18" x14ac:dyDescent="0.25">
      <c r="B1" s="296" t="s">
        <v>518</v>
      </c>
      <c r="C1" s="296"/>
      <c r="D1" s="296"/>
      <c r="E1" s="296"/>
      <c r="F1" s="296"/>
      <c r="G1" s="296"/>
    </row>
    <row r="2" spans="2:13" x14ac:dyDescent="0.25">
      <c r="B2" s="297" t="s">
        <v>519</v>
      </c>
      <c r="C2" s="297"/>
      <c r="D2" s="297"/>
      <c r="E2" s="297"/>
      <c r="F2" s="297"/>
      <c r="G2" s="297"/>
    </row>
    <row r="3" spans="2:13" x14ac:dyDescent="0.25">
      <c r="B3" s="40"/>
      <c r="C3" s="41"/>
      <c r="D3" s="42"/>
      <c r="E3" s="43"/>
      <c r="F3" s="155"/>
      <c r="G3" s="155"/>
    </row>
    <row r="4" spans="2:13" s="44" customFormat="1" ht="43.5" customHeight="1" x14ac:dyDescent="0.25">
      <c r="B4" s="298" t="s">
        <v>606</v>
      </c>
      <c r="C4" s="298"/>
      <c r="D4" s="298"/>
      <c r="E4" s="298"/>
      <c r="F4" s="298"/>
      <c r="G4" s="298"/>
    </row>
    <row r="5" spans="2:13" x14ac:dyDescent="0.25">
      <c r="B5" s="45"/>
      <c r="C5" s="45"/>
      <c r="D5" s="46"/>
      <c r="E5" s="47"/>
      <c r="F5" s="156"/>
      <c r="G5" s="156" t="s">
        <v>605</v>
      </c>
    </row>
    <row r="6" spans="2:13" ht="1.5" customHeight="1" thickBot="1" x14ac:dyDescent="0.3"/>
    <row r="7" spans="2:13" ht="30.75" thickBot="1" x14ac:dyDescent="0.3">
      <c r="B7" s="145" t="s">
        <v>521</v>
      </c>
      <c r="C7" s="145" t="s">
        <v>522</v>
      </c>
      <c r="D7" s="145" t="s">
        <v>523</v>
      </c>
      <c r="E7" s="145" t="s">
        <v>524</v>
      </c>
      <c r="F7" s="158" t="s">
        <v>603</v>
      </c>
      <c r="G7" s="159" t="s">
        <v>604</v>
      </c>
    </row>
    <row r="8" spans="2:13" x14ac:dyDescent="0.25">
      <c r="B8" s="50" t="s">
        <v>54</v>
      </c>
      <c r="C8" s="51"/>
      <c r="D8" s="52"/>
      <c r="E8" s="53"/>
      <c r="F8" s="160">
        <f>SUM(F9:F26)</f>
        <v>24766244</v>
      </c>
      <c r="G8" s="160">
        <f>SUM(G9:G26)</f>
        <v>24766244</v>
      </c>
    </row>
    <row r="9" spans="2:13" x14ac:dyDescent="0.25">
      <c r="B9" s="54" t="s">
        <v>527</v>
      </c>
      <c r="C9" s="55" t="s">
        <v>56</v>
      </c>
      <c r="D9" s="56" t="s">
        <v>68</v>
      </c>
      <c r="E9" s="57" t="s">
        <v>577</v>
      </c>
      <c r="F9" s="161">
        <v>17963474</v>
      </c>
      <c r="G9" s="161">
        <v>17963474</v>
      </c>
      <c r="K9" s="1" t="str">
        <f t="shared" ref="K9:K120" si="0">D9&amp;E9</f>
        <v>A-02-02-02-008-003Equipo Humano Dirección General</v>
      </c>
      <c r="L9" s="80">
        <f>VLOOKUP(K9,'Presupuesto 2025'!BL:BM,2,0)</f>
        <v>17963474</v>
      </c>
      <c r="M9" s="80">
        <f t="shared" ref="M9:M120" si="1">G9-L9</f>
        <v>0</v>
      </c>
    </row>
    <row r="10" spans="2:13" x14ac:dyDescent="0.25">
      <c r="B10" s="58"/>
      <c r="C10" s="59"/>
      <c r="D10" s="56" t="s">
        <v>52</v>
      </c>
      <c r="E10" s="57" t="s">
        <v>57</v>
      </c>
      <c r="F10" s="161">
        <v>0</v>
      </c>
      <c r="G10" s="161">
        <v>0</v>
      </c>
      <c r="K10" s="1" t="str">
        <f t="shared" ref="K10:K15" si="2">D10&amp;E10</f>
        <v>A-03-03-01-001Honorarios Dirección General</v>
      </c>
      <c r="L10" s="80">
        <f>VLOOKUP(K10,'Presupuesto 2025'!BL:BM,2,0)</f>
        <v>0</v>
      </c>
      <c r="M10" s="80">
        <f t="shared" ref="M10:M15" si="3">G10-L10</f>
        <v>0</v>
      </c>
    </row>
    <row r="11" spans="2:13" ht="30" x14ac:dyDescent="0.25">
      <c r="B11" s="60"/>
      <c r="C11" s="61"/>
      <c r="D11" s="56" t="s">
        <v>52</v>
      </c>
      <c r="E11" s="57" t="s">
        <v>58</v>
      </c>
      <c r="F11" s="161">
        <v>0</v>
      </c>
      <c r="G11" s="161">
        <v>0</v>
      </c>
      <c r="K11" s="1" t="str">
        <f t="shared" si="2"/>
        <v>A-03-03-01-001Acciones para el fortalecimiento de los entornos seguros, autocuidado y mitigación de los riesgos a la población objeto</v>
      </c>
      <c r="L11" s="80">
        <f>VLOOKUP(K11,'Presupuesto 2025'!BL:BM,2,0)</f>
        <v>0</v>
      </c>
      <c r="M11" s="80">
        <f t="shared" si="3"/>
        <v>0</v>
      </c>
    </row>
    <row r="12" spans="2:13" ht="30" x14ac:dyDescent="0.25">
      <c r="B12" s="60"/>
      <c r="C12" s="61"/>
      <c r="D12" s="56" t="s">
        <v>52</v>
      </c>
      <c r="E12" s="57" t="s">
        <v>59</v>
      </c>
      <c r="F12" s="161">
        <v>0</v>
      </c>
      <c r="G12" s="161">
        <v>0</v>
      </c>
      <c r="K12" s="1" t="str">
        <f t="shared" si="2"/>
        <v>A-03-03-01-001Apoyo Económico para traslado de PPR con riesgo extraordinario. El valor de cada desembolso es 2,5 SMLV</v>
      </c>
      <c r="L12" s="80">
        <f>VLOOKUP(K12,'Presupuesto 2025'!BL:BM,2,0)</f>
        <v>0</v>
      </c>
      <c r="M12" s="80">
        <f t="shared" si="3"/>
        <v>0</v>
      </c>
    </row>
    <row r="13" spans="2:13" x14ac:dyDescent="0.25">
      <c r="B13" s="292" t="s">
        <v>69</v>
      </c>
      <c r="C13" s="55" t="s">
        <v>70</v>
      </c>
      <c r="D13" s="56" t="s">
        <v>68</v>
      </c>
      <c r="E13" s="57" t="s">
        <v>552</v>
      </c>
      <c r="F13" s="161">
        <v>0</v>
      </c>
      <c r="G13" s="161">
        <v>0</v>
      </c>
      <c r="K13" s="1" t="str">
        <f t="shared" si="2"/>
        <v>A-02-02-02-008-003Auditoria de seguimento y recertificación</v>
      </c>
      <c r="L13" s="80">
        <f>VLOOKUP(K13,'Presupuesto 2025'!BL:BM,2,0)</f>
        <v>0</v>
      </c>
      <c r="M13" s="80">
        <f t="shared" si="3"/>
        <v>0</v>
      </c>
    </row>
    <row r="14" spans="2:13" x14ac:dyDescent="0.25">
      <c r="B14" s="58"/>
      <c r="C14" s="59"/>
      <c r="D14" s="56"/>
      <c r="E14" s="57" t="s">
        <v>71</v>
      </c>
      <c r="F14" s="161">
        <v>0</v>
      </c>
      <c r="G14" s="161">
        <v>0</v>
      </c>
      <c r="K14" s="1" t="str">
        <f t="shared" si="2"/>
        <v>Preauditoria y auditoria de certificación</v>
      </c>
      <c r="L14" s="80" t="e">
        <f>VLOOKUP(K14,'Presupuesto 2025'!BL:BM,2,0)</f>
        <v>#N/A</v>
      </c>
      <c r="M14" s="80" t="e">
        <f t="shared" si="3"/>
        <v>#N/A</v>
      </c>
    </row>
    <row r="15" spans="2:13" x14ac:dyDescent="0.25">
      <c r="B15" s="292" t="s">
        <v>72</v>
      </c>
      <c r="C15" s="55" t="s">
        <v>73</v>
      </c>
      <c r="D15" s="56" t="s">
        <v>52</v>
      </c>
      <c r="E15" s="57" t="s">
        <v>74</v>
      </c>
      <c r="F15" s="161">
        <v>0</v>
      </c>
      <c r="G15" s="161">
        <v>0</v>
      </c>
      <c r="K15" s="1" t="str">
        <f t="shared" si="2"/>
        <v xml:space="preserve">A-03-03-01-001Encuentros estratégicos con actores internacionales </v>
      </c>
      <c r="L15" s="80">
        <f>VLOOKUP(K15,'Presupuesto 2025'!BL:BM,2,0)</f>
        <v>0</v>
      </c>
      <c r="M15" s="80">
        <f t="shared" si="3"/>
        <v>0</v>
      </c>
    </row>
    <row r="16" spans="2:13" x14ac:dyDescent="0.25">
      <c r="B16" s="292" t="s">
        <v>76</v>
      </c>
      <c r="C16" s="55" t="s">
        <v>77</v>
      </c>
      <c r="D16" s="56" t="s">
        <v>75</v>
      </c>
      <c r="E16" s="57" t="s">
        <v>78</v>
      </c>
      <c r="F16" s="161">
        <v>0</v>
      </c>
      <c r="G16" s="161">
        <v>0</v>
      </c>
      <c r="K16" s="1" t="str">
        <f t="shared" si="0"/>
        <v>A-02-02-02-008-009Servicios de Imprenta</v>
      </c>
      <c r="L16" s="80">
        <f>VLOOKUP(K16,'Presupuesto 2025'!BL:BM,2,0)</f>
        <v>0</v>
      </c>
      <c r="M16" s="80">
        <f t="shared" si="1"/>
        <v>0</v>
      </c>
    </row>
    <row r="17" spans="2:13" x14ac:dyDescent="0.25">
      <c r="B17" s="58"/>
      <c r="C17" s="59"/>
      <c r="D17" s="56" t="s">
        <v>52</v>
      </c>
      <c r="E17" s="57" t="s">
        <v>79</v>
      </c>
      <c r="F17" s="161">
        <v>0</v>
      </c>
      <c r="G17" s="161">
        <v>0</v>
      </c>
      <c r="K17" s="1" t="str">
        <f t="shared" ref="K17" si="4">D17&amp;E17</f>
        <v>A-03-03-01-001Central de medios</v>
      </c>
      <c r="L17" s="80">
        <f>VLOOKUP(K17,'Presupuesto 2025'!BL:BM,2,0)</f>
        <v>0</v>
      </c>
      <c r="M17" s="80">
        <f t="shared" ref="M17" si="5">G17-L17</f>
        <v>0</v>
      </c>
    </row>
    <row r="18" spans="2:13" x14ac:dyDescent="0.25">
      <c r="B18" s="58"/>
      <c r="C18" s="59"/>
      <c r="D18" s="56" t="s">
        <v>52</v>
      </c>
      <c r="E18" s="57" t="s">
        <v>80</v>
      </c>
      <c r="F18" s="161">
        <v>0</v>
      </c>
      <c r="G18" s="161">
        <v>0</v>
      </c>
      <c r="K18" s="1" t="str">
        <f t="shared" si="0"/>
        <v>A-03-03-01-001Monitoreo de medios</v>
      </c>
      <c r="L18" s="80">
        <f>VLOOKUP(K18,'Presupuesto 2025'!BL:BM,2,0)</f>
        <v>0</v>
      </c>
      <c r="M18" s="80">
        <f t="shared" si="1"/>
        <v>0</v>
      </c>
    </row>
    <row r="19" spans="2:13" x14ac:dyDescent="0.25">
      <c r="B19" s="60"/>
      <c r="C19" s="61"/>
      <c r="D19" s="56" t="s">
        <v>52</v>
      </c>
      <c r="E19" s="57" t="s">
        <v>81</v>
      </c>
      <c r="F19" s="161">
        <v>0</v>
      </c>
      <c r="G19" s="161">
        <v>0</v>
      </c>
      <c r="K19" s="1" t="str">
        <f t="shared" si="0"/>
        <v>A-03-03-01-001Programa Institucional ARN en TV y Radio</v>
      </c>
      <c r="L19" s="80">
        <f>VLOOKUP(K19,'Presupuesto 2025'!BL:BM,2,0)</f>
        <v>0</v>
      </c>
      <c r="M19" s="80">
        <f t="shared" si="1"/>
        <v>0</v>
      </c>
    </row>
    <row r="20" spans="2:13" x14ac:dyDescent="0.25">
      <c r="B20" s="292" t="s">
        <v>82</v>
      </c>
      <c r="C20" s="55" t="s">
        <v>83</v>
      </c>
      <c r="D20" s="62" t="s">
        <v>52</v>
      </c>
      <c r="E20" s="63" t="s">
        <v>84</v>
      </c>
      <c r="F20" s="162">
        <v>0</v>
      </c>
      <c r="G20" s="162">
        <v>0</v>
      </c>
      <c r="K20" s="1" t="str">
        <f t="shared" si="0"/>
        <v>A-03-03-01-001Licenciamiento Tracking and Management System TMS</v>
      </c>
      <c r="L20" s="80">
        <f>VLOOKUP(K20,'Presupuesto 2025'!BL:BM,2,0)</f>
        <v>0</v>
      </c>
      <c r="M20" s="80">
        <f t="shared" si="1"/>
        <v>0</v>
      </c>
    </row>
    <row r="21" spans="2:13" x14ac:dyDescent="0.25">
      <c r="B21" s="292" t="s">
        <v>86</v>
      </c>
      <c r="C21" s="55" t="s">
        <v>87</v>
      </c>
      <c r="D21" s="56" t="s">
        <v>85</v>
      </c>
      <c r="E21" s="57" t="s">
        <v>88</v>
      </c>
      <c r="F21" s="161">
        <v>0</v>
      </c>
      <c r="G21" s="161">
        <v>0</v>
      </c>
      <c r="K21" s="1" t="str">
        <f t="shared" si="0"/>
        <v>A-02-02-02-008-004Suscripción Actualización Normativa</v>
      </c>
      <c r="L21" s="80">
        <f>VLOOKUP(K21,'Presupuesto 2025'!BL:BM,2,0)</f>
        <v>0</v>
      </c>
      <c r="M21" s="80">
        <f t="shared" si="1"/>
        <v>0</v>
      </c>
    </row>
    <row r="22" spans="2:13" x14ac:dyDescent="0.25">
      <c r="B22" s="60"/>
      <c r="C22" s="61"/>
      <c r="D22" s="56" t="s">
        <v>75</v>
      </c>
      <c r="E22" s="57" t="s">
        <v>89</v>
      </c>
      <c r="F22" s="161">
        <v>6802770</v>
      </c>
      <c r="G22" s="161">
        <v>6802770</v>
      </c>
      <c r="K22" s="1" t="str">
        <f t="shared" si="0"/>
        <v>A-02-02-02-008-009Publicación de Actos Administrativos</v>
      </c>
      <c r="L22" s="80">
        <f>VLOOKUP(K22,'Presupuesto 2025'!BL:BM,2,0)</f>
        <v>6802770</v>
      </c>
      <c r="M22" s="80">
        <f t="shared" si="1"/>
        <v>0</v>
      </c>
    </row>
    <row r="23" spans="2:13" x14ac:dyDescent="0.25">
      <c r="B23" s="60"/>
      <c r="C23" s="61"/>
      <c r="D23" s="56" t="s">
        <v>52</v>
      </c>
      <c r="E23" s="57" t="s">
        <v>357</v>
      </c>
      <c r="F23" s="161">
        <v>0</v>
      </c>
      <c r="G23" s="161">
        <v>0</v>
      </c>
      <c r="K23" s="1" t="str">
        <f t="shared" si="0"/>
        <v>A-03-03-01-001Conciliaciones</v>
      </c>
      <c r="L23" s="80">
        <f>VLOOKUP(K23,'Presupuesto 2025'!BL:BM,2,0)</f>
        <v>0</v>
      </c>
      <c r="M23" s="80">
        <f t="shared" si="1"/>
        <v>0</v>
      </c>
    </row>
    <row r="24" spans="2:13" x14ac:dyDescent="0.25">
      <c r="B24" s="60"/>
      <c r="C24" s="61"/>
      <c r="D24" s="56" t="s">
        <v>52</v>
      </c>
      <c r="E24" s="57" t="s">
        <v>90</v>
      </c>
      <c r="F24" s="161">
        <v>0</v>
      </c>
      <c r="G24" s="161">
        <v>0</v>
      </c>
      <c r="K24" s="1" t="str">
        <f t="shared" ref="K24" si="6">D24&amp;E24</f>
        <v>A-03-03-01-001Contingente Judicial</v>
      </c>
      <c r="L24" s="80">
        <f>VLOOKUP(K24,'Presupuesto 2025'!BL:BM,2,0)</f>
        <v>0</v>
      </c>
      <c r="M24" s="80">
        <f t="shared" ref="M24" si="7">G24-L24</f>
        <v>0</v>
      </c>
    </row>
    <row r="25" spans="2:13" x14ac:dyDescent="0.25">
      <c r="B25" s="292" t="s">
        <v>356</v>
      </c>
      <c r="C25" s="55" t="s">
        <v>87</v>
      </c>
      <c r="D25" s="62" t="s">
        <v>359</v>
      </c>
      <c r="E25" s="63" t="s">
        <v>358</v>
      </c>
      <c r="F25" s="162">
        <v>0</v>
      </c>
      <c r="G25" s="162">
        <v>0</v>
      </c>
      <c r="K25" s="1" t="str">
        <f t="shared" si="0"/>
        <v>A-03-10-01-001Sentencias</v>
      </c>
      <c r="L25" s="80">
        <f>VLOOKUP(K25,'Presupuesto 2025'!BL:BM,2,0)</f>
        <v>0</v>
      </c>
      <c r="M25" s="80">
        <f t="shared" si="1"/>
        <v>0</v>
      </c>
    </row>
    <row r="26" spans="2:13" ht="15.75" thickBot="1" x14ac:dyDescent="0.3">
      <c r="B26" s="292" t="s">
        <v>365</v>
      </c>
      <c r="C26" s="61" t="s">
        <v>87</v>
      </c>
      <c r="D26" s="56" t="s">
        <v>363</v>
      </c>
      <c r="E26" s="57" t="s">
        <v>366</v>
      </c>
      <c r="F26" s="161">
        <v>0</v>
      </c>
      <c r="G26" s="161">
        <v>0</v>
      </c>
      <c r="K26" s="1" t="str">
        <f t="shared" si="0"/>
        <v>A-08-05-01-003Sanciones Administrativas</v>
      </c>
      <c r="L26" s="80">
        <f>VLOOKUP(K26,'Presupuesto 2025'!BL:BM,2,0)</f>
        <v>0</v>
      </c>
      <c r="M26" s="80">
        <f t="shared" si="1"/>
        <v>0</v>
      </c>
    </row>
    <row r="27" spans="2:13" x14ac:dyDescent="0.25">
      <c r="B27" s="50" t="s">
        <v>531</v>
      </c>
      <c r="C27" s="51"/>
      <c r="D27" s="52"/>
      <c r="E27" s="53"/>
      <c r="F27" s="160">
        <f>SUM(F28:F65)</f>
        <v>4789146192</v>
      </c>
      <c r="G27" s="160">
        <f>SUM(G28:G65)</f>
        <v>4789146192</v>
      </c>
      <c r="L27" s="80"/>
      <c r="M27" s="80"/>
    </row>
    <row r="28" spans="2:13" x14ac:dyDescent="0.25">
      <c r="B28" s="292" t="s">
        <v>92</v>
      </c>
      <c r="C28" s="55" t="s">
        <v>93</v>
      </c>
      <c r="D28" s="56" t="s">
        <v>68</v>
      </c>
      <c r="E28" s="57" t="s">
        <v>578</v>
      </c>
      <c r="F28" s="161">
        <v>42071792</v>
      </c>
      <c r="G28" s="161">
        <v>42071792</v>
      </c>
      <c r="K28" s="1" t="str">
        <f t="shared" si="0"/>
        <v>A-02-02-02-008-003Equipo Humano Dirección Programática de Reintegración</v>
      </c>
      <c r="L28" s="80">
        <f>VLOOKUP(K28,'Presupuesto 2025'!BL:BM,2,0)</f>
        <v>42071792</v>
      </c>
      <c r="M28" s="80">
        <f t="shared" si="1"/>
        <v>0</v>
      </c>
    </row>
    <row r="29" spans="2:13" x14ac:dyDescent="0.25">
      <c r="B29" s="60"/>
      <c r="C29" s="61"/>
      <c r="D29" s="56" t="s">
        <v>52</v>
      </c>
      <c r="E29" s="57" t="s">
        <v>94</v>
      </c>
      <c r="F29" s="161">
        <v>0</v>
      </c>
      <c r="G29" s="161">
        <v>0</v>
      </c>
      <c r="K29" s="1" t="str">
        <f t="shared" si="0"/>
        <v>A-03-03-01-001Acceso a los Beneficios de Inserción Económica</v>
      </c>
      <c r="L29" s="80">
        <f>VLOOKUP(K29,'Presupuesto 2025'!BL:BM,2,0)</f>
        <v>0</v>
      </c>
      <c r="M29" s="80">
        <f t="shared" si="1"/>
        <v>0</v>
      </c>
    </row>
    <row r="30" spans="2:13" ht="30" x14ac:dyDescent="0.25">
      <c r="B30" s="60"/>
      <c r="C30" s="61"/>
      <c r="D30" s="56" t="s">
        <v>52</v>
      </c>
      <c r="E30" s="57" t="s">
        <v>95</v>
      </c>
      <c r="F30" s="161">
        <v>356074400</v>
      </c>
      <c r="G30" s="161">
        <v>356074400</v>
      </c>
      <c r="K30" s="1" t="str">
        <f t="shared" si="0"/>
        <v>A-03-03-01-001Acciones comunitarias para el fortalecimiento del liderazgo y la participación de las mujeres y la población LGTBIQ+</v>
      </c>
      <c r="L30" s="80">
        <f>VLOOKUP(K30,'Presupuesto 2025'!BL:BM,2,0)</f>
        <v>356074400</v>
      </c>
      <c r="M30" s="80">
        <f t="shared" si="1"/>
        <v>0</v>
      </c>
    </row>
    <row r="31" spans="2:13" ht="30" x14ac:dyDescent="0.25">
      <c r="B31" s="60"/>
      <c r="C31" s="61"/>
      <c r="D31" s="56" t="s">
        <v>52</v>
      </c>
      <c r="E31" s="57" t="s">
        <v>96</v>
      </c>
      <c r="F31" s="161">
        <v>0</v>
      </c>
      <c r="G31" s="161">
        <v>0</v>
      </c>
      <c r="K31" s="1" t="str">
        <f t="shared" si="0"/>
        <v>A-03-03-01-001Acciones dirigidas al fortalecimiento de la empleabilidad y la inclusión laboral para la población objeto</v>
      </c>
      <c r="L31" s="80">
        <f>VLOOKUP(K31,'Presupuesto 2025'!BL:BM,2,0)</f>
        <v>0</v>
      </c>
      <c r="M31" s="80">
        <f t="shared" si="1"/>
        <v>0</v>
      </c>
    </row>
    <row r="32" spans="2:13" x14ac:dyDescent="0.25">
      <c r="B32" s="60"/>
      <c r="C32" s="61"/>
      <c r="D32" s="56" t="s">
        <v>52</v>
      </c>
      <c r="E32" s="57" t="s">
        <v>97</v>
      </c>
      <c r="F32" s="161">
        <v>1191000000</v>
      </c>
      <c r="G32" s="161">
        <v>1191000000</v>
      </c>
      <c r="K32" s="1" t="str">
        <f t="shared" si="0"/>
        <v>A-03-03-01-001Acciones para el fortalecimiento de la reincorporación política</v>
      </c>
      <c r="L32" s="80">
        <f>VLOOKUP(K32,'Presupuesto 2025'!BL:BM,2,0)</f>
        <v>1191000000</v>
      </c>
      <c r="M32" s="80">
        <f t="shared" si="1"/>
        <v>0</v>
      </c>
    </row>
    <row r="33" spans="2:13" ht="30" x14ac:dyDescent="0.25">
      <c r="B33" s="60"/>
      <c r="C33" s="61"/>
      <c r="D33" s="56" t="s">
        <v>52</v>
      </c>
      <c r="E33" s="57" t="s">
        <v>98</v>
      </c>
      <c r="F33" s="161">
        <v>0</v>
      </c>
      <c r="G33" s="161">
        <v>0</v>
      </c>
      <c r="K33" s="1" t="str">
        <f t="shared" si="0"/>
        <v>A-03-03-01-001Acciones para la Promoción del desarrollo integral, aprendizaje para la paz y prevención de vulnerabilidades de niños y niñas</v>
      </c>
      <c r="L33" s="80">
        <f>VLOOKUP(K33,'Presupuesto 2025'!BL:BM,2,0)</f>
        <v>0</v>
      </c>
      <c r="M33" s="80">
        <f t="shared" si="1"/>
        <v>0</v>
      </c>
    </row>
    <row r="34" spans="2:13" ht="18.75" customHeight="1" x14ac:dyDescent="0.25">
      <c r="B34" s="60"/>
      <c r="C34" s="61"/>
      <c r="D34" s="56" t="s">
        <v>52</v>
      </c>
      <c r="E34" s="57" t="s">
        <v>99</v>
      </c>
      <c r="F34" s="161">
        <v>0</v>
      </c>
      <c r="G34" s="161">
        <v>0</v>
      </c>
      <c r="K34" s="1" t="str">
        <f t="shared" si="0"/>
        <v>A-03-03-01-001Apoyo a procesos de Educación superior de la población objeto</v>
      </c>
      <c r="L34" s="80">
        <f>VLOOKUP(K34,'Presupuesto 2025'!BL:BM,2,0)</f>
        <v>0</v>
      </c>
      <c r="M34" s="80">
        <f t="shared" si="1"/>
        <v>0</v>
      </c>
    </row>
    <row r="35" spans="2:13" x14ac:dyDescent="0.25">
      <c r="B35" s="60"/>
      <c r="C35" s="61"/>
      <c r="D35" s="56" t="s">
        <v>52</v>
      </c>
      <c r="E35" s="57" t="s">
        <v>100</v>
      </c>
      <c r="F35" s="161">
        <v>0</v>
      </c>
      <c r="G35" s="161">
        <v>0</v>
      </c>
      <c r="K35" s="1" t="str">
        <f t="shared" si="0"/>
        <v>A-03-03-01-001Beneficios Económicos (Asignación Mensual)</v>
      </c>
      <c r="L35" s="80">
        <f>VLOOKUP(K35,'Presupuesto 2025'!BL:BM,2,0)</f>
        <v>0</v>
      </c>
      <c r="M35" s="80">
        <f t="shared" si="1"/>
        <v>0</v>
      </c>
    </row>
    <row r="36" spans="2:13" ht="30" x14ac:dyDescent="0.25">
      <c r="B36" s="60"/>
      <c r="C36" s="61"/>
      <c r="D36" s="56" t="s">
        <v>52</v>
      </c>
      <c r="E36" s="57" t="s">
        <v>101</v>
      </c>
      <c r="F36" s="161">
        <v>0</v>
      </c>
      <c r="G36" s="161">
        <v>0</v>
      </c>
      <c r="K36" s="1" t="str">
        <f t="shared" si="0"/>
        <v>A-03-03-01-001Desarrollo de acciones para el fortalecimiento de los entornos seguros, autocuidado y mitigación de los riesgos a la población objeto</v>
      </c>
      <c r="L36" s="80">
        <f>VLOOKUP(K36,'Presupuesto 2025'!BL:BM,2,0)</f>
        <v>0</v>
      </c>
      <c r="M36" s="80">
        <f t="shared" si="1"/>
        <v>0</v>
      </c>
    </row>
    <row r="37" spans="2:13" x14ac:dyDescent="0.25">
      <c r="B37" s="60"/>
      <c r="C37" s="61"/>
      <c r="D37" s="56" t="s">
        <v>52</v>
      </c>
      <c r="E37" s="57" t="s">
        <v>102</v>
      </c>
      <c r="F37" s="161">
        <v>0</v>
      </c>
      <c r="G37" s="161">
        <v>0</v>
      </c>
      <c r="K37" s="1" t="str">
        <f t="shared" si="0"/>
        <v>A-03-03-01-001Desarrollo de Modelos Educativos Flexibles</v>
      </c>
      <c r="L37" s="80">
        <f>VLOOKUP(K37,'Presupuesto 2025'!BL:BM,2,0)</f>
        <v>0</v>
      </c>
      <c r="M37" s="80">
        <f t="shared" si="1"/>
        <v>0</v>
      </c>
    </row>
    <row r="38" spans="2:13" ht="30" x14ac:dyDescent="0.25">
      <c r="B38" s="60"/>
      <c r="C38" s="61"/>
      <c r="D38" s="56" t="s">
        <v>52</v>
      </c>
      <c r="E38" s="57" t="s">
        <v>104</v>
      </c>
      <c r="F38" s="161">
        <v>0</v>
      </c>
      <c r="G38" s="161">
        <v>0</v>
      </c>
      <c r="K38" s="1" t="str">
        <f t="shared" si="0"/>
        <v>A-03-03-01-001Desarrollo de procesos restaurativos y acompañamiento a  comparecientes de Fuerza Pública</v>
      </c>
      <c r="L38" s="80">
        <f>VLOOKUP(K38,'Presupuesto 2025'!BL:BM,2,0)</f>
        <v>0</v>
      </c>
      <c r="M38" s="80">
        <f t="shared" si="1"/>
        <v>0</v>
      </c>
    </row>
    <row r="39" spans="2:13" ht="30" x14ac:dyDescent="0.25">
      <c r="B39" s="60"/>
      <c r="C39" s="61"/>
      <c r="D39" s="56" t="s">
        <v>52</v>
      </c>
      <c r="E39" s="57" t="s">
        <v>105</v>
      </c>
      <c r="F39" s="161">
        <v>0</v>
      </c>
      <c r="G39" s="161">
        <v>0</v>
      </c>
      <c r="K39" s="1" t="str">
        <f t="shared" si="0"/>
        <v>A-03-03-01-001Desembolso mensual por asistencia a los beneficios de acompañamiento del proceso de Reintegración</v>
      </c>
      <c r="L39" s="80">
        <f>VLOOKUP(K39,'Presupuesto 2025'!BL:BM,2,0)</f>
        <v>0</v>
      </c>
      <c r="M39" s="80">
        <f t="shared" si="1"/>
        <v>0</v>
      </c>
    </row>
    <row r="40" spans="2:13" x14ac:dyDescent="0.25">
      <c r="B40" s="60"/>
      <c r="C40" s="61"/>
      <c r="D40" s="56" t="s">
        <v>52</v>
      </c>
      <c r="E40" s="57" t="s">
        <v>106</v>
      </c>
      <c r="F40" s="161">
        <v>0</v>
      </c>
      <c r="G40" s="161">
        <v>0</v>
      </c>
      <c r="K40" s="1" t="str">
        <f t="shared" si="0"/>
        <v>A-03-03-01-001Desembolso mensual por asistencia al proceso de atención diferencial</v>
      </c>
      <c r="L40" s="80">
        <f>VLOOKUP(K40,'Presupuesto 2025'!BL:BM,2,0)</f>
        <v>0</v>
      </c>
      <c r="M40" s="80">
        <f t="shared" si="1"/>
        <v>0</v>
      </c>
    </row>
    <row r="41" spans="2:13" ht="30" x14ac:dyDescent="0.25">
      <c r="B41" s="60"/>
      <c r="C41" s="61"/>
      <c r="D41" s="56" t="s">
        <v>52</v>
      </c>
      <c r="E41" s="57" t="s">
        <v>107</v>
      </c>
      <c r="F41" s="161">
        <v>0</v>
      </c>
      <c r="G41" s="161">
        <v>0</v>
      </c>
      <c r="K41" s="1" t="str">
        <f t="shared" si="0"/>
        <v>A-03-03-01-001Desembolso para traslado de PPR con riesgo extraordinario. El valor de cada desembolso es 2,5 SMLV</v>
      </c>
      <c r="L41" s="80">
        <f>VLOOKUP(K41,'Presupuesto 2025'!BL:BM,2,0)</f>
        <v>0</v>
      </c>
      <c r="M41" s="80">
        <f t="shared" si="1"/>
        <v>0</v>
      </c>
    </row>
    <row r="42" spans="2:13" ht="30" x14ac:dyDescent="0.25">
      <c r="B42" s="60"/>
      <c r="C42" s="61"/>
      <c r="D42" s="56" t="s">
        <v>52</v>
      </c>
      <c r="E42" s="57" t="s">
        <v>532</v>
      </c>
      <c r="F42" s="161">
        <v>0</v>
      </c>
      <c r="G42" s="161">
        <v>0</v>
      </c>
      <c r="K42" s="1" t="str">
        <f t="shared" si="0"/>
        <v>A-03-03-01-001Estrategia de Acompañamiento a Familiares de presonas fallecidas (asesinadas) y desaparecidas</v>
      </c>
      <c r="L42" s="80">
        <f>VLOOKUP(K42,'Presupuesto 2025'!BL:BM,2,0)</f>
        <v>0</v>
      </c>
      <c r="M42" s="80">
        <f t="shared" si="1"/>
        <v>0</v>
      </c>
    </row>
    <row r="43" spans="2:13" x14ac:dyDescent="0.25">
      <c r="B43" s="60"/>
      <c r="C43" s="61"/>
      <c r="D43" s="56" t="s">
        <v>52</v>
      </c>
      <c r="E43" s="57" t="s">
        <v>533</v>
      </c>
      <c r="F43" s="161">
        <v>0</v>
      </c>
      <c r="G43" s="161">
        <v>0</v>
      </c>
      <c r="K43" s="1" t="str">
        <f t="shared" si="0"/>
        <v>A-03-03-01-001Estrategia de Sostenibiliad de los procesos productivos</v>
      </c>
      <c r="L43" s="80">
        <f>VLOOKUP(K43,'Presupuesto 2025'!BL:BM,2,0)</f>
        <v>0</v>
      </c>
      <c r="M43" s="80">
        <f t="shared" si="1"/>
        <v>0</v>
      </c>
    </row>
    <row r="44" spans="2:13" x14ac:dyDescent="0.25">
      <c r="B44" s="60"/>
      <c r="C44" s="61"/>
      <c r="D44" s="56" t="s">
        <v>52</v>
      </c>
      <c r="E44" s="57" t="s">
        <v>108</v>
      </c>
      <c r="F44" s="161">
        <v>0</v>
      </c>
      <c r="G44" s="161">
        <v>0</v>
      </c>
      <c r="K44" s="1" t="str">
        <f t="shared" si="0"/>
        <v>A-03-03-01-001Estrategia diferencial para jóvenes</v>
      </c>
      <c r="L44" s="80">
        <f>VLOOKUP(K44,'Presupuesto 2025'!BL:BM,2,0)</f>
        <v>0</v>
      </c>
      <c r="M44" s="80">
        <f t="shared" si="1"/>
        <v>0</v>
      </c>
    </row>
    <row r="45" spans="2:13" x14ac:dyDescent="0.25">
      <c r="B45" s="60"/>
      <c r="C45" s="61"/>
      <c r="D45" s="56" t="s">
        <v>52</v>
      </c>
      <c r="E45" s="57" t="s">
        <v>109</v>
      </c>
      <c r="F45" s="161">
        <v>0</v>
      </c>
      <c r="G45" s="161">
        <v>0</v>
      </c>
      <c r="K45" s="1" t="str">
        <f t="shared" si="0"/>
        <v>A-03-03-01-001Fortalecimiento de los sistemas de seguimiento y monitoreo</v>
      </c>
      <c r="L45" s="80">
        <f>VLOOKUP(K45,'Presupuesto 2025'!BL:BM,2,0)</f>
        <v>0</v>
      </c>
      <c r="M45" s="80">
        <f t="shared" si="1"/>
        <v>0</v>
      </c>
    </row>
    <row r="46" spans="2:13" ht="30" x14ac:dyDescent="0.25">
      <c r="B46" s="60"/>
      <c r="C46" s="61"/>
      <c r="D46" s="56" t="s">
        <v>52</v>
      </c>
      <c r="E46" s="57" t="s">
        <v>110</v>
      </c>
      <c r="F46" s="161">
        <v>500000000</v>
      </c>
      <c r="G46" s="161">
        <v>500000000</v>
      </c>
      <c r="K46" s="1" t="str">
        <f t="shared" ref="K46:K53" si="8">D46&amp;E46</f>
        <v>A-03-03-01-001Gestiones para el Aseguramiento de la población objeto acreditada por las autoridades competentes</v>
      </c>
      <c r="L46" s="80">
        <f>VLOOKUP(K46,'Presupuesto 2025'!BL:BM,2,0)</f>
        <v>500000000</v>
      </c>
      <c r="M46" s="80">
        <f t="shared" ref="M46:M53" si="9">G46-L46</f>
        <v>0</v>
      </c>
    </row>
    <row r="47" spans="2:13" x14ac:dyDescent="0.25">
      <c r="B47" s="60"/>
      <c r="C47" s="61"/>
      <c r="D47" s="56" t="s">
        <v>52</v>
      </c>
      <c r="E47" s="57" t="s">
        <v>111</v>
      </c>
      <c r="F47" s="161">
        <v>0</v>
      </c>
      <c r="G47" s="161">
        <v>0</v>
      </c>
      <c r="K47" s="1" t="str">
        <f t="shared" si="8"/>
        <v>A-03-03-01-001Honorarios DPR</v>
      </c>
      <c r="L47" s="80">
        <f>VLOOKUP(K47,'Presupuesto 2025'!BL:BM,2,0)</f>
        <v>0</v>
      </c>
      <c r="M47" s="80">
        <f t="shared" si="9"/>
        <v>0</v>
      </c>
    </row>
    <row r="48" spans="2:13" ht="30" x14ac:dyDescent="0.25">
      <c r="B48" s="60"/>
      <c r="C48" s="61"/>
      <c r="D48" s="56" t="s">
        <v>52</v>
      </c>
      <c r="E48" s="57" t="s">
        <v>112</v>
      </c>
      <c r="F48" s="161">
        <v>0</v>
      </c>
      <c r="G48" s="161">
        <v>0</v>
      </c>
      <c r="K48" s="1" t="str">
        <f t="shared" si="8"/>
        <v>A-03-03-01-001Implementación del Programa Especial de Armonización con enfoque étnico</v>
      </c>
      <c r="L48" s="80">
        <f>VLOOKUP(K48,'Presupuesto 2025'!BL:BM,2,0)</f>
        <v>0</v>
      </c>
      <c r="M48" s="80">
        <f t="shared" si="9"/>
        <v>0</v>
      </c>
    </row>
    <row r="49" spans="2:13" ht="30" x14ac:dyDescent="0.25">
      <c r="B49" s="60"/>
      <c r="C49" s="61"/>
      <c r="D49" s="56" t="s">
        <v>52</v>
      </c>
      <c r="E49" s="57" t="s">
        <v>113</v>
      </c>
      <c r="F49" s="161">
        <v>0</v>
      </c>
      <c r="G49" s="161">
        <v>0</v>
      </c>
      <c r="K49" s="1" t="str">
        <f t="shared" si="8"/>
        <v>A-03-03-01-001Procesos de formación para el fortalecimiento de capacidades psicosociales de la población objeto y  los colaboradores de la ARN</v>
      </c>
      <c r="L49" s="80">
        <f>VLOOKUP(K49,'Presupuesto 2025'!BL:BM,2,0)</f>
        <v>0</v>
      </c>
      <c r="M49" s="80">
        <f t="shared" si="9"/>
        <v>0</v>
      </c>
    </row>
    <row r="50" spans="2:13" x14ac:dyDescent="0.25">
      <c r="B50" s="60"/>
      <c r="C50" s="61"/>
      <c r="D50" s="56" t="s">
        <v>52</v>
      </c>
      <c r="E50" s="57" t="s">
        <v>114</v>
      </c>
      <c r="F50" s="161">
        <v>0</v>
      </c>
      <c r="G50" s="161">
        <v>0</v>
      </c>
      <c r="K50" s="1" t="str">
        <f t="shared" si="8"/>
        <v>A-03-03-01-001Procesos de orientación vocacional y promoción del emprendimiento</v>
      </c>
      <c r="L50" s="80">
        <f>VLOOKUP(K50,'Presupuesto 2025'!BL:BM,2,0)</f>
        <v>0</v>
      </c>
      <c r="M50" s="80">
        <f t="shared" si="9"/>
        <v>0</v>
      </c>
    </row>
    <row r="51" spans="2:13" ht="30" x14ac:dyDescent="0.25">
      <c r="B51" s="60"/>
      <c r="C51" s="61"/>
      <c r="D51" s="56" t="s">
        <v>52</v>
      </c>
      <c r="E51" s="57" t="s">
        <v>115</v>
      </c>
      <c r="F51" s="161">
        <v>0</v>
      </c>
      <c r="G51" s="161">
        <v>0</v>
      </c>
      <c r="K51" s="1" t="str">
        <f t="shared" si="8"/>
        <v>A-03-03-01-001Procesos territoriales orientados al fortalecimiento de entornos protectores y libres de violencia</v>
      </c>
      <c r="L51" s="80">
        <f>VLOOKUP(K51,'Presupuesto 2025'!BL:BM,2,0)</f>
        <v>0</v>
      </c>
      <c r="M51" s="80">
        <f t="shared" si="9"/>
        <v>0</v>
      </c>
    </row>
    <row r="52" spans="2:13" x14ac:dyDescent="0.25">
      <c r="B52" s="60"/>
      <c r="C52" s="61"/>
      <c r="D52" s="56" t="s">
        <v>52</v>
      </c>
      <c r="E52" s="57" t="s">
        <v>116</v>
      </c>
      <c r="F52" s="161">
        <v>500000000</v>
      </c>
      <c r="G52" s="161">
        <v>500000000</v>
      </c>
      <c r="K52" s="1" t="str">
        <f t="shared" si="8"/>
        <v>A-03-03-01-001Programa/Estrategia de Reunificación Familiar</v>
      </c>
      <c r="L52" s="80">
        <f>VLOOKUP(K52,'Presupuesto 2025'!BL:BM,2,0)</f>
        <v>500000000</v>
      </c>
      <c r="M52" s="80">
        <f t="shared" si="9"/>
        <v>0</v>
      </c>
    </row>
    <row r="53" spans="2:13" x14ac:dyDescent="0.25">
      <c r="B53" s="60"/>
      <c r="C53" s="61"/>
      <c r="D53" s="56" t="s">
        <v>52</v>
      </c>
      <c r="E53" s="57" t="s">
        <v>117</v>
      </c>
      <c r="F53" s="161">
        <v>0</v>
      </c>
      <c r="G53" s="161">
        <v>0</v>
      </c>
      <c r="K53" s="1" t="str">
        <f t="shared" si="8"/>
        <v>A-03-03-01-001Suministro Económico de Alimentación</v>
      </c>
      <c r="L53" s="80">
        <f>VLOOKUP(K53,'Presupuesto 2025'!BL:BM,2,0)</f>
        <v>0</v>
      </c>
      <c r="M53" s="80">
        <f t="shared" si="9"/>
        <v>0</v>
      </c>
    </row>
    <row r="54" spans="2:13" ht="30" x14ac:dyDescent="0.25">
      <c r="B54" s="60"/>
      <c r="C54" s="61"/>
      <c r="D54" s="56" t="s">
        <v>52</v>
      </c>
      <c r="E54" s="57" t="s">
        <v>103</v>
      </c>
      <c r="F54" s="161">
        <v>0</v>
      </c>
      <c r="G54" s="161">
        <v>0</v>
      </c>
      <c r="K54" s="1" t="str">
        <f t="shared" si="0"/>
        <v>A-03-03-01-001Desarrollo de procesos comunitarios orientados a la promocion de la reconciliacion y construcción de paz</v>
      </c>
      <c r="L54" s="80">
        <f>VLOOKUP(K54,'Presupuesto 2025'!BL:BM,2,0)</f>
        <v>0</v>
      </c>
      <c r="M54" s="80">
        <f t="shared" si="1"/>
        <v>0</v>
      </c>
    </row>
    <row r="55" spans="2:13" x14ac:dyDescent="0.25">
      <c r="B55" s="60"/>
      <c r="C55" s="61"/>
      <c r="D55" s="56" t="s">
        <v>52</v>
      </c>
      <c r="E55" s="57" t="s">
        <v>579</v>
      </c>
      <c r="F55" s="161">
        <v>0</v>
      </c>
      <c r="G55" s="161">
        <v>0</v>
      </c>
      <c r="K55" s="1" t="str">
        <f t="shared" si="0"/>
        <v>A-03-03-01-001Beneficios económicos Fuerza Pública (90% SMMLV  Mensual)</v>
      </c>
      <c r="L55" s="80">
        <f>VLOOKUP(K55,'Presupuesto 2025'!BL:BM,2,0)</f>
        <v>0</v>
      </c>
      <c r="M55" s="80">
        <f t="shared" si="1"/>
        <v>0</v>
      </c>
    </row>
    <row r="56" spans="2:13" ht="30" x14ac:dyDescent="0.25">
      <c r="B56" s="60"/>
      <c r="C56" s="61"/>
      <c r="D56" s="56" t="s">
        <v>52</v>
      </c>
      <c r="E56" s="57" t="s">
        <v>580</v>
      </c>
      <c r="F56" s="161">
        <v>0</v>
      </c>
      <c r="G56" s="161">
        <v>0</v>
      </c>
      <c r="K56" s="1" t="str">
        <f t="shared" si="0"/>
        <v>A-03-03-01-001Fortalecimiento de capacidades psicosociales de las y los colaboradores de la ARN</v>
      </c>
      <c r="L56" s="80">
        <f>VLOOKUP(K56,'Presupuesto 2025'!BL:BM,2,0)</f>
        <v>0</v>
      </c>
      <c r="M56" s="80">
        <f t="shared" si="1"/>
        <v>0</v>
      </c>
    </row>
    <row r="57" spans="2:13" ht="30" x14ac:dyDescent="0.25">
      <c r="B57" s="60"/>
      <c r="C57" s="61"/>
      <c r="D57" s="56" t="s">
        <v>52</v>
      </c>
      <c r="E57" s="57" t="s">
        <v>581</v>
      </c>
      <c r="F57" s="161">
        <v>0</v>
      </c>
      <c r="G57" s="161">
        <v>0</v>
      </c>
      <c r="K57" s="1" t="str">
        <f t="shared" si="0"/>
        <v>A-03-03-01-001Estrategia de cuidado y autocuidado en salud de población priorizada en firmantes del acuerdo y sus grupos familiares</v>
      </c>
      <c r="L57" s="80">
        <f>VLOOKUP(K57,'Presupuesto 2025'!BL:BM,2,0)</f>
        <v>0</v>
      </c>
      <c r="M57" s="80">
        <f t="shared" si="1"/>
        <v>0</v>
      </c>
    </row>
    <row r="58" spans="2:13" x14ac:dyDescent="0.25">
      <c r="B58" s="60"/>
      <c r="C58" s="61"/>
      <c r="D58" s="56" t="s">
        <v>52</v>
      </c>
      <c r="E58" s="57" t="s">
        <v>582</v>
      </c>
      <c r="F58" s="161">
        <v>0</v>
      </c>
      <c r="G58" s="161">
        <v>0</v>
      </c>
      <c r="K58" s="1" t="str">
        <f t="shared" si="0"/>
        <v xml:space="preserve">A-03-03-01-001Atención integral en salud </v>
      </c>
      <c r="L58" s="80">
        <f>VLOOKUP(K58,'Presupuesto 2025'!BL:BM,2,0)</f>
        <v>0</v>
      </c>
      <c r="M58" s="80">
        <f t="shared" si="1"/>
        <v>0</v>
      </c>
    </row>
    <row r="59" spans="2:13" x14ac:dyDescent="0.25">
      <c r="B59" s="60"/>
      <c r="C59" s="61"/>
      <c r="D59" s="56" t="s">
        <v>52</v>
      </c>
      <c r="E59" s="57" t="s">
        <v>583</v>
      </c>
      <c r="F59" s="161">
        <v>0</v>
      </c>
      <c r="G59" s="161">
        <v>0</v>
      </c>
      <c r="K59" s="1" t="str">
        <f t="shared" si="0"/>
        <v>A-03-03-01-001Impulso a la estrategia de consolidación de los ETCR</v>
      </c>
      <c r="L59" s="80">
        <f>VLOOKUP(K59,'Presupuesto 2025'!BL:BM,2,0)</f>
        <v>0</v>
      </c>
      <c r="M59" s="80">
        <f t="shared" si="1"/>
        <v>0</v>
      </c>
    </row>
    <row r="60" spans="2:13" x14ac:dyDescent="0.25">
      <c r="B60" s="60"/>
      <c r="C60" s="61"/>
      <c r="D60" s="56" t="s">
        <v>52</v>
      </c>
      <c r="E60" s="57" t="s">
        <v>584</v>
      </c>
      <c r="F60" s="161">
        <v>0</v>
      </c>
      <c r="G60" s="161">
        <v>0</v>
      </c>
      <c r="K60" s="1" t="str">
        <f t="shared" si="0"/>
        <v>A-03-03-01-001Fortaleciento organizativo y asociativo</v>
      </c>
      <c r="L60" s="80">
        <f>VLOOKUP(K60,'Presupuesto 2025'!BL:BM,2,0)</f>
        <v>0</v>
      </c>
      <c r="M60" s="80">
        <f t="shared" si="1"/>
        <v>0</v>
      </c>
    </row>
    <row r="61" spans="2:13" x14ac:dyDescent="0.25">
      <c r="B61" s="60"/>
      <c r="C61" s="61"/>
      <c r="D61" s="56" t="s">
        <v>52</v>
      </c>
      <c r="E61" s="57" t="s">
        <v>585</v>
      </c>
      <c r="F61" s="161">
        <v>0</v>
      </c>
      <c r="G61" s="161">
        <v>0</v>
      </c>
      <c r="K61" s="1" t="str">
        <f t="shared" si="0"/>
        <v>A-03-03-01-001Estrategia de prevención y superación de la estigmatización</v>
      </c>
      <c r="L61" s="80">
        <f>VLOOKUP(K61,'Presupuesto 2025'!BL:BM,2,0)</f>
        <v>0</v>
      </c>
      <c r="M61" s="80">
        <f t="shared" si="1"/>
        <v>0</v>
      </c>
    </row>
    <row r="62" spans="2:13" ht="45" x14ac:dyDescent="0.25">
      <c r="B62" s="60"/>
      <c r="C62" s="61"/>
      <c r="D62" s="293" t="s">
        <v>124</v>
      </c>
      <c r="E62" s="57" t="s">
        <v>127</v>
      </c>
      <c r="F62" s="161">
        <v>150000000</v>
      </c>
      <c r="G62" s="161">
        <v>150000000</v>
      </c>
      <c r="K62" s="1" t="str">
        <f t="shared" si="0"/>
        <v>C-0211-1000-3-53107c-0211015-02Prevención victimización y reincidencia de PPR en territorio. 
Servicios de educación informal en derechos humanos, análisis y gestión del riesgo de victimización y reincidencia</v>
      </c>
      <c r="L62" s="80">
        <f>VLOOKUP(K62,'Presupuesto 2025'!BL:BM,2,0)</f>
        <v>150000000</v>
      </c>
      <c r="M62" s="80">
        <f t="shared" si="1"/>
        <v>0</v>
      </c>
    </row>
    <row r="63" spans="2:13" ht="45" x14ac:dyDescent="0.25">
      <c r="B63" s="60"/>
      <c r="C63" s="61"/>
      <c r="D63" s="293" t="s">
        <v>128</v>
      </c>
      <c r="E63" s="57" t="s">
        <v>130</v>
      </c>
      <c r="F63" s="161">
        <v>840000000</v>
      </c>
      <c r="G63" s="161">
        <v>840000000</v>
      </c>
      <c r="K63" s="1" t="str">
        <f t="shared" si="0"/>
        <v>C-0211-1000-3-53107c-0211017-03Prevención victimización y reincidencia de PPR en territorio.
Servicio de apoyo financiero a iniciativas locales de prevención de riesgos de victimización y reincidencia</v>
      </c>
      <c r="L63" s="80">
        <f>VLOOKUP(K63,'Presupuesto 2025'!BL:BM,2,0)</f>
        <v>840000000</v>
      </c>
      <c r="M63" s="80">
        <f t="shared" si="1"/>
        <v>0</v>
      </c>
    </row>
    <row r="64" spans="2:13" ht="45" x14ac:dyDescent="0.25">
      <c r="B64" s="60"/>
      <c r="C64" s="61"/>
      <c r="D64" s="293" t="s">
        <v>131</v>
      </c>
      <c r="E64" s="57" t="s">
        <v>133</v>
      </c>
      <c r="F64" s="161">
        <v>0</v>
      </c>
      <c r="G64" s="161">
        <v>0</v>
      </c>
      <c r="K64" s="1" t="str">
        <f t="shared" si="0"/>
        <v xml:space="preserve">C-0211-1000-3-53107c-0211018-02Prevención victimización y reincidencia de PPR en territorio.
Servicios de divulgación sobre Reintegración / Reincorporación, convivencia y reconciliación </v>
      </c>
      <c r="L64" s="80">
        <f>VLOOKUP(K64,'Presupuesto 2025'!BL:BM,2,0)</f>
        <v>0</v>
      </c>
      <c r="M64" s="80">
        <f t="shared" si="1"/>
        <v>0</v>
      </c>
    </row>
    <row r="65" spans="2:13" ht="45.75" thickBot="1" x14ac:dyDescent="0.3">
      <c r="B65" s="60"/>
      <c r="C65" s="61"/>
      <c r="D65" s="293" t="s">
        <v>134</v>
      </c>
      <c r="E65" s="57" t="s">
        <v>136</v>
      </c>
      <c r="F65" s="161">
        <v>1210000000</v>
      </c>
      <c r="G65" s="161">
        <v>1210000000</v>
      </c>
      <c r="K65" s="1" t="str">
        <f t="shared" si="0"/>
        <v>C-0211-1000-4-53107c-0211022-02Fortalecimiento Ex-integrantes de las FARC-EP NACIONAL.
Servicios de acompañamiento a la población beneficiaria de la Reincorporación</v>
      </c>
      <c r="L65" s="80">
        <f>VLOOKUP(K65,'Presupuesto 2025'!BL:BM,2,0)</f>
        <v>1210000000</v>
      </c>
      <c r="M65" s="80">
        <f t="shared" si="1"/>
        <v>0</v>
      </c>
    </row>
    <row r="66" spans="2:13" x14ac:dyDescent="0.25">
      <c r="B66" s="50" t="s">
        <v>140</v>
      </c>
      <c r="C66" s="51"/>
      <c r="D66" s="52"/>
      <c r="E66" s="53"/>
      <c r="F66" s="160">
        <f>SUM(F67:F193)</f>
        <v>86245171738.000015</v>
      </c>
      <c r="G66" s="160">
        <f>SUM(G67:G193)</f>
        <v>86245171738.000015</v>
      </c>
      <c r="L66" s="80"/>
      <c r="M66" s="80"/>
    </row>
    <row r="67" spans="2:13" x14ac:dyDescent="0.25">
      <c r="B67" s="292" t="s">
        <v>141</v>
      </c>
      <c r="C67" s="55" t="s">
        <v>142</v>
      </c>
      <c r="D67" s="56" t="s">
        <v>139</v>
      </c>
      <c r="E67" s="57" t="s">
        <v>143</v>
      </c>
      <c r="F67" s="161">
        <v>490376694.26001</v>
      </c>
      <c r="G67" s="161">
        <v>490376694.26001</v>
      </c>
      <c r="K67" s="1" t="str">
        <f t="shared" si="0"/>
        <v>A-02-02-02-007-001Recursos especiales en verificación de necesidades</v>
      </c>
      <c r="L67" s="80">
        <f>VLOOKUP(K67,'Presupuesto 2025'!BL:BM,2,0)</f>
        <v>490376694.25999999</v>
      </c>
      <c r="M67" s="80">
        <f t="shared" si="1"/>
        <v>1.0013580322265625E-5</v>
      </c>
    </row>
    <row r="68" spans="2:13" x14ac:dyDescent="0.25">
      <c r="B68" s="68"/>
      <c r="C68" s="59"/>
      <c r="D68" s="56" t="s">
        <v>213</v>
      </c>
      <c r="E68" s="57" t="s">
        <v>587</v>
      </c>
      <c r="F68" s="161">
        <v>204796415</v>
      </c>
      <c r="G68" s="161">
        <v>204796415</v>
      </c>
      <c r="K68" s="1" t="str">
        <f t="shared" ref="K68:K69" si="10">D68&amp;E68</f>
        <v>A-02-02-02-008-002Equipo Humano Secretaria General</v>
      </c>
      <c r="L68" s="80">
        <f>VLOOKUP(K68,'Presupuesto 2025'!BL:BM,2,0)</f>
        <v>204796415</v>
      </c>
      <c r="M68" s="80">
        <f t="shared" ref="M68:M69" si="11">G68-L68</f>
        <v>0</v>
      </c>
    </row>
    <row r="69" spans="2:13" x14ac:dyDescent="0.25">
      <c r="B69" s="69"/>
      <c r="C69" s="61"/>
      <c r="D69" s="56" t="s">
        <v>144</v>
      </c>
      <c r="E69" s="57" t="s">
        <v>145</v>
      </c>
      <c r="F69" s="161">
        <v>0</v>
      </c>
      <c r="G69" s="161">
        <v>0</v>
      </c>
      <c r="K69" s="1" t="str">
        <f t="shared" si="10"/>
        <v>A-02-02-02-008-005Formalización empleo CNSC</v>
      </c>
      <c r="L69" s="80">
        <f>VLOOKUP(K69,'Presupuesto 2025'!BL:BM,2,0)</f>
        <v>0</v>
      </c>
      <c r="M69" s="80">
        <f t="shared" si="11"/>
        <v>0</v>
      </c>
    </row>
    <row r="70" spans="2:13" x14ac:dyDescent="0.25">
      <c r="B70" s="69"/>
      <c r="C70" s="61"/>
      <c r="D70" s="56" t="s">
        <v>52</v>
      </c>
      <c r="E70" s="57" t="s">
        <v>146</v>
      </c>
      <c r="F70" s="161">
        <v>0</v>
      </c>
      <c r="G70" s="161">
        <v>0</v>
      </c>
      <c r="K70" s="1" t="str">
        <f t="shared" si="0"/>
        <v>A-03-03-01-001Antiguos ETCR - Acuerdo de Participación de Terceros</v>
      </c>
      <c r="L70" s="80">
        <f>VLOOKUP(K70,'Presupuesto 2025'!BL:BM,2,0)</f>
        <v>0</v>
      </c>
      <c r="M70" s="80">
        <f t="shared" si="1"/>
        <v>0</v>
      </c>
    </row>
    <row r="71" spans="2:13" x14ac:dyDescent="0.25">
      <c r="B71" s="69"/>
      <c r="C71" s="61"/>
      <c r="D71" s="56" t="s">
        <v>52</v>
      </c>
      <c r="E71" s="57" t="s">
        <v>147</v>
      </c>
      <c r="F71" s="161">
        <v>0</v>
      </c>
      <c r="G71" s="161">
        <v>0</v>
      </c>
      <c r="K71" s="1" t="str">
        <f t="shared" si="0"/>
        <v>A-03-03-01-001Honorarios Secretaría General</v>
      </c>
      <c r="L71" s="80">
        <f>VLOOKUP(K71,'Presupuesto 2025'!BL:BM,2,0)</f>
        <v>0</v>
      </c>
      <c r="M71" s="80">
        <f t="shared" si="1"/>
        <v>0</v>
      </c>
    </row>
    <row r="72" spans="2:13" x14ac:dyDescent="0.25">
      <c r="B72" s="69"/>
      <c r="C72" s="61"/>
      <c r="D72" s="56" t="s">
        <v>52</v>
      </c>
      <c r="E72" s="57" t="s">
        <v>148</v>
      </c>
      <c r="F72" s="161">
        <v>14041257.509998322</v>
      </c>
      <c r="G72" s="161">
        <v>14041257.509998322</v>
      </c>
      <c r="K72" s="1" t="str">
        <f t="shared" si="0"/>
        <v>A-03-03-01-001Recursos en verificación de necesidades</v>
      </c>
      <c r="L72" s="80">
        <f>VLOOKUP(K72,'Presupuesto 2025'!BL:BM,2,0)</f>
        <v>14041257.509998322</v>
      </c>
      <c r="M72" s="80">
        <f t="shared" si="1"/>
        <v>0</v>
      </c>
    </row>
    <row r="73" spans="2:13" x14ac:dyDescent="0.25">
      <c r="B73" s="292" t="s">
        <v>154</v>
      </c>
      <c r="C73" s="55" t="s">
        <v>155</v>
      </c>
      <c r="D73" s="56" t="s">
        <v>153</v>
      </c>
      <c r="E73" s="57" t="s">
        <v>156</v>
      </c>
      <c r="F73" s="161">
        <v>0</v>
      </c>
      <c r="G73" s="161">
        <v>0</v>
      </c>
      <c r="K73" s="1" t="str">
        <f t="shared" si="0"/>
        <v>A-02-02-01-004-005Adquisición de Firmas Digitales</v>
      </c>
      <c r="L73" s="80">
        <f>VLOOKUP(K73,'Presupuesto 2025'!BL:BM,2,0)</f>
        <v>0</v>
      </c>
      <c r="M73" s="80">
        <f t="shared" si="1"/>
        <v>0</v>
      </c>
    </row>
    <row r="74" spans="2:13" x14ac:dyDescent="0.25">
      <c r="B74" s="68"/>
      <c r="C74" s="59"/>
      <c r="D74" s="56" t="s">
        <v>52</v>
      </c>
      <c r="E74" s="57" t="s">
        <v>157</v>
      </c>
      <c r="F74" s="161">
        <v>1672188</v>
      </c>
      <c r="G74" s="161">
        <v>1672188</v>
      </c>
      <c r="K74" s="1" t="str">
        <f t="shared" ref="K74" si="12">D74&amp;E74</f>
        <v>A-03-03-01-001Comisiones Bancarias por Desembolsos PPR</v>
      </c>
      <c r="L74" s="80">
        <f>VLOOKUP(K74,'Presupuesto 2025'!BL:BM,2,0)</f>
        <v>1672188</v>
      </c>
      <c r="M74" s="80">
        <f t="shared" ref="M74" si="13">G74-L74</f>
        <v>0</v>
      </c>
    </row>
    <row r="75" spans="2:13" x14ac:dyDescent="0.25">
      <c r="B75" s="295"/>
      <c r="C75" s="294"/>
      <c r="D75" s="56" t="s">
        <v>352</v>
      </c>
      <c r="E75" s="57" t="s">
        <v>355</v>
      </c>
      <c r="F75" s="161">
        <v>742000000</v>
      </c>
      <c r="G75" s="161">
        <v>742000000</v>
      </c>
      <c r="K75" s="1" t="str">
        <f t="shared" si="0"/>
        <v>A-08-04-01Tributo Tarifa Control Fiscal Contraloría General de la República</v>
      </c>
      <c r="L75" s="80">
        <f>VLOOKUP(K75,'Presupuesto 2025'!BL:BM,2,0)</f>
        <v>742000000</v>
      </c>
      <c r="M75" s="80">
        <f t="shared" si="1"/>
        <v>0</v>
      </c>
    </row>
    <row r="76" spans="2:13" x14ac:dyDescent="0.25">
      <c r="B76" s="292" t="s">
        <v>158</v>
      </c>
      <c r="C76" s="55" t="s">
        <v>159</v>
      </c>
      <c r="D76" s="56" t="s">
        <v>144</v>
      </c>
      <c r="E76" s="57" t="s">
        <v>160</v>
      </c>
      <c r="F76" s="161">
        <v>138349658</v>
      </c>
      <c r="G76" s="161">
        <v>138349658</v>
      </c>
      <c r="K76" s="1" t="str">
        <f t="shared" si="0"/>
        <v>A-02-02-02-008-005Control de Acceso</v>
      </c>
      <c r="L76" s="80">
        <f>VLOOKUP(K76,'Presupuesto 2025'!BL:BM,2,0)</f>
        <v>138349658</v>
      </c>
      <c r="M76" s="80">
        <f t="shared" si="1"/>
        <v>0</v>
      </c>
    </row>
    <row r="77" spans="2:13" x14ac:dyDescent="0.25">
      <c r="B77" s="68"/>
      <c r="C77" s="59"/>
      <c r="D77" s="56" t="s">
        <v>144</v>
      </c>
      <c r="E77" s="57" t="s">
        <v>161</v>
      </c>
      <c r="F77" s="161">
        <v>1339971947</v>
      </c>
      <c r="G77" s="161">
        <v>1339971947</v>
      </c>
      <c r="K77" s="1" t="str">
        <f t="shared" si="0"/>
        <v>A-02-02-02-008-005Servicio de Vigilancia y Seguridad Privada</v>
      </c>
      <c r="L77" s="80">
        <f>VLOOKUP(K77,'Presupuesto 2025'!BL:BM,2,0)</f>
        <v>1339971947</v>
      </c>
      <c r="M77" s="80">
        <f t="shared" si="1"/>
        <v>0</v>
      </c>
    </row>
    <row r="78" spans="2:13" x14ac:dyDescent="0.25">
      <c r="B78" s="69"/>
      <c r="C78" s="61"/>
      <c r="D78" s="56" t="s">
        <v>52</v>
      </c>
      <c r="E78" s="57" t="s">
        <v>162</v>
      </c>
      <c r="F78" s="161">
        <v>0</v>
      </c>
      <c r="G78" s="161">
        <v>0</v>
      </c>
      <c r="K78" s="1" t="str">
        <f t="shared" si="0"/>
        <v>A-03-03-01-001Administradora de Riesgos Laborales ARL</v>
      </c>
      <c r="L78" s="80">
        <f>VLOOKUP(K78,'Presupuesto 2025'!BL:BM,2,0)</f>
        <v>0</v>
      </c>
      <c r="M78" s="80">
        <f t="shared" si="1"/>
        <v>0</v>
      </c>
    </row>
    <row r="79" spans="2:13" x14ac:dyDescent="0.25">
      <c r="B79" s="69"/>
      <c r="C79" s="61"/>
      <c r="D79" s="56" t="s">
        <v>52</v>
      </c>
      <c r="E79" s="57" t="s">
        <v>160</v>
      </c>
      <c r="F79" s="161">
        <v>0</v>
      </c>
      <c r="G79" s="161">
        <v>0</v>
      </c>
      <c r="K79" s="1" t="str">
        <f t="shared" si="0"/>
        <v>A-03-03-01-001Control de Acceso</v>
      </c>
      <c r="L79" s="80">
        <f>VLOOKUP(K79,'Presupuesto 2025'!BL:BM,2,0)</f>
        <v>0</v>
      </c>
      <c r="M79" s="80">
        <f t="shared" si="1"/>
        <v>0</v>
      </c>
    </row>
    <row r="80" spans="2:13" x14ac:dyDescent="0.25">
      <c r="B80" s="69"/>
      <c r="C80" s="61"/>
      <c r="D80" s="56" t="s">
        <v>52</v>
      </c>
      <c r="E80" s="57" t="s">
        <v>163</v>
      </c>
      <c r="F80" s="161">
        <v>0</v>
      </c>
      <c r="G80" s="161">
        <v>0</v>
      </c>
      <c r="K80" s="1" t="str">
        <f t="shared" si="0"/>
        <v>A-03-03-01-001Operador Logístico</v>
      </c>
      <c r="L80" s="80">
        <f>VLOOKUP(K80,'Presupuesto 2025'!BL:BM,2,0)</f>
        <v>0</v>
      </c>
      <c r="M80" s="80">
        <f t="shared" si="1"/>
        <v>0</v>
      </c>
    </row>
    <row r="81" spans="2:13" x14ac:dyDescent="0.25">
      <c r="B81" s="69"/>
      <c r="C81" s="61"/>
      <c r="D81" s="56" t="s">
        <v>52</v>
      </c>
      <c r="E81" s="57" t="s">
        <v>161</v>
      </c>
      <c r="F81" s="161">
        <v>0</v>
      </c>
      <c r="G81" s="161">
        <v>0</v>
      </c>
      <c r="K81" s="1" t="str">
        <f t="shared" si="0"/>
        <v>A-03-03-01-001Servicio de Vigilancia y Seguridad Privada</v>
      </c>
      <c r="L81" s="80">
        <f>VLOOKUP(K81,'Presupuesto 2025'!BL:BM,2,0)</f>
        <v>0</v>
      </c>
      <c r="M81" s="80">
        <f t="shared" si="1"/>
        <v>0</v>
      </c>
    </row>
    <row r="82" spans="2:13" x14ac:dyDescent="0.25">
      <c r="B82" s="54"/>
      <c r="C82" s="55" t="s">
        <v>171</v>
      </c>
      <c r="D82" s="56" t="s">
        <v>170</v>
      </c>
      <c r="E82" s="57" t="s">
        <v>172</v>
      </c>
      <c r="F82" s="161">
        <v>0</v>
      </c>
      <c r="G82" s="161">
        <v>0</v>
      </c>
      <c r="K82" s="1" t="str">
        <f t="shared" si="0"/>
        <v>A-02-01-01-003-008Adquisición de Mobiliario</v>
      </c>
      <c r="L82" s="80">
        <f>VLOOKUP(K82,'Presupuesto 2025'!BL:BM,2,0)</f>
        <v>0</v>
      </c>
      <c r="M82" s="80">
        <f t="shared" si="1"/>
        <v>0</v>
      </c>
    </row>
    <row r="83" spans="2:13" x14ac:dyDescent="0.25">
      <c r="B83" s="146"/>
      <c r="C83" s="147"/>
      <c r="D83" s="56" t="s">
        <v>68</v>
      </c>
      <c r="E83" s="57" t="s">
        <v>173</v>
      </c>
      <c r="F83" s="161">
        <v>50000000</v>
      </c>
      <c r="G83" s="161">
        <v>50000000</v>
      </c>
      <c r="K83" s="1" t="str">
        <f t="shared" si="0"/>
        <v>A-02-02-02-008-003Licenciamiento Software Control de Inventarios</v>
      </c>
      <c r="L83" s="80">
        <f>VLOOKUP(K83,'Presupuesto 2025'!BL:BM,2,0)</f>
        <v>50000000</v>
      </c>
      <c r="M83" s="80">
        <f t="shared" si="1"/>
        <v>0</v>
      </c>
    </row>
    <row r="84" spans="2:13" x14ac:dyDescent="0.25">
      <c r="B84" s="146"/>
      <c r="C84" s="147"/>
      <c r="D84" s="56" t="s">
        <v>52</v>
      </c>
      <c r="E84" s="57" t="s">
        <v>174</v>
      </c>
      <c r="F84" s="161">
        <v>0</v>
      </c>
      <c r="G84" s="161">
        <v>0</v>
      </c>
      <c r="K84" s="1" t="str">
        <f t="shared" si="0"/>
        <v>A-03-03-01-001Suministro de Papeleria y Consumibles</v>
      </c>
      <c r="L84" s="80">
        <f>VLOOKUP(K84,'Presupuesto 2025'!BL:BM,2,0)</f>
        <v>0</v>
      </c>
      <c r="M84" s="80">
        <f t="shared" si="1"/>
        <v>0</v>
      </c>
    </row>
    <row r="85" spans="2:13" ht="30" x14ac:dyDescent="0.25">
      <c r="B85" s="54"/>
      <c r="C85" s="55" t="s">
        <v>178</v>
      </c>
      <c r="D85" s="56" t="s">
        <v>177</v>
      </c>
      <c r="E85" s="57" t="s">
        <v>179</v>
      </c>
      <c r="F85" s="161">
        <v>0</v>
      </c>
      <c r="G85" s="161">
        <v>0</v>
      </c>
      <c r="K85" s="1" t="str">
        <f t="shared" si="0"/>
        <v>A-02-01-01-004-003Adquisición de elementos requeridos para el funcionamiento - Compra de persianas</v>
      </c>
      <c r="L85" s="80">
        <f>VLOOKUP(K85,'Presupuesto 2025'!BL:BM,2,0)</f>
        <v>0</v>
      </c>
      <c r="M85" s="80">
        <f t="shared" si="1"/>
        <v>0</v>
      </c>
    </row>
    <row r="86" spans="2:13" ht="30" x14ac:dyDescent="0.25">
      <c r="B86" s="68"/>
      <c r="C86" s="59"/>
      <c r="D86" s="56" t="s">
        <v>177</v>
      </c>
      <c r="E86" s="57" t="s">
        <v>180</v>
      </c>
      <c r="F86" s="161">
        <v>0</v>
      </c>
      <c r="G86" s="161">
        <v>0</v>
      </c>
      <c r="K86" s="1" t="str">
        <f t="shared" si="0"/>
        <v>A-02-01-01-004-003Adquisición de elementos requeridos para el funcionamiento - Maq usos generales</v>
      </c>
      <c r="L86" s="80">
        <f>VLOOKUP(K86,'Presupuesto 2025'!BL:BM,2,0)</f>
        <v>0</v>
      </c>
      <c r="M86" s="80">
        <f t="shared" si="1"/>
        <v>0</v>
      </c>
    </row>
    <row r="87" spans="2:13" ht="30" x14ac:dyDescent="0.25">
      <c r="B87" s="69"/>
      <c r="C87" s="61"/>
      <c r="D87" s="56" t="s">
        <v>181</v>
      </c>
      <c r="E87" s="57" t="s">
        <v>182</v>
      </c>
      <c r="F87" s="161">
        <v>89798895</v>
      </c>
      <c r="G87" s="161">
        <v>89798895</v>
      </c>
      <c r="K87" s="1" t="str">
        <f t="shared" si="0"/>
        <v>A-02-01-01-004-004Adquisición de elementos requeridos para el funcionamiento - Maq usos especiales</v>
      </c>
      <c r="L87" s="80">
        <f>VLOOKUP(K87,'Presupuesto 2025'!BL:BM,2,0)</f>
        <v>89798895</v>
      </c>
      <c r="M87" s="80">
        <f t="shared" si="1"/>
        <v>0</v>
      </c>
    </row>
    <row r="88" spans="2:13" x14ac:dyDescent="0.25">
      <c r="B88" s="69"/>
      <c r="C88" s="61"/>
      <c r="D88" s="56" t="s">
        <v>185</v>
      </c>
      <c r="E88" s="57" t="s">
        <v>186</v>
      </c>
      <c r="F88" s="161">
        <v>0</v>
      </c>
      <c r="G88" s="161">
        <v>0</v>
      </c>
      <c r="K88" s="1" t="str">
        <f t="shared" si="0"/>
        <v>A-02-01-01-006-002Peritaje de vehículos</v>
      </c>
      <c r="L88" s="80">
        <f>VLOOKUP(K88,'Presupuesto 2025'!BL:BM,2,0)</f>
        <v>0</v>
      </c>
      <c r="M88" s="80">
        <f t="shared" si="1"/>
        <v>0</v>
      </c>
    </row>
    <row r="89" spans="2:13" x14ac:dyDescent="0.25">
      <c r="B89" s="69"/>
      <c r="C89" s="61"/>
      <c r="D89" s="56" t="s">
        <v>189</v>
      </c>
      <c r="E89" s="57" t="s">
        <v>190</v>
      </c>
      <c r="F89" s="161">
        <v>56940000</v>
      </c>
      <c r="G89" s="161">
        <v>56940000</v>
      </c>
      <c r="K89" s="1" t="str">
        <f t="shared" si="0"/>
        <v>A-02-02-01-003-003Caja Menor</v>
      </c>
      <c r="L89" s="80">
        <f>VLOOKUP(K89,'Presupuesto 2025'!BL:BM,2,0)</f>
        <v>56940000</v>
      </c>
      <c r="M89" s="80">
        <f t="shared" si="1"/>
        <v>0</v>
      </c>
    </row>
    <row r="90" spans="2:13" x14ac:dyDescent="0.25">
      <c r="B90" s="69"/>
      <c r="C90" s="61"/>
      <c r="D90" s="56" t="s">
        <v>189</v>
      </c>
      <c r="E90" s="57" t="s">
        <v>232</v>
      </c>
      <c r="F90" s="161">
        <v>7872480</v>
      </c>
      <c r="G90" s="161">
        <v>7872480</v>
      </c>
      <c r="K90" s="1" t="str">
        <f t="shared" si="0"/>
        <v>A-02-02-01-003-003Mantenimiento Parque Automotor - Lubricantes</v>
      </c>
      <c r="L90" s="80">
        <f>VLOOKUP(K90,'Presupuesto 2025'!BL:BM,2,0)</f>
        <v>7872480</v>
      </c>
      <c r="M90" s="80">
        <f t="shared" si="1"/>
        <v>0</v>
      </c>
    </row>
    <row r="91" spans="2:13" x14ac:dyDescent="0.25">
      <c r="B91" s="69"/>
      <c r="C91" s="61"/>
      <c r="D91" s="56" t="s">
        <v>189</v>
      </c>
      <c r="E91" s="57" t="s">
        <v>231</v>
      </c>
      <c r="F91" s="161">
        <v>87887376</v>
      </c>
      <c r="G91" s="161">
        <v>87887376</v>
      </c>
      <c r="K91" s="1" t="str">
        <f t="shared" si="0"/>
        <v>A-02-02-01-003-003Suministro de Combustible</v>
      </c>
      <c r="L91" s="80">
        <f>VLOOKUP(K91,'Presupuesto 2025'!BL:BM,2,0)</f>
        <v>87887376</v>
      </c>
      <c r="M91" s="80">
        <f t="shared" si="1"/>
        <v>0</v>
      </c>
    </row>
    <row r="92" spans="2:13" x14ac:dyDescent="0.25">
      <c r="B92" s="69"/>
      <c r="C92" s="61"/>
      <c r="D92" s="56" t="s">
        <v>189</v>
      </c>
      <c r="E92" s="57" t="s">
        <v>191</v>
      </c>
      <c r="F92" s="161">
        <v>0</v>
      </c>
      <c r="G92" s="161">
        <v>0</v>
      </c>
      <c r="K92" s="1" t="str">
        <f t="shared" si="0"/>
        <v>A-02-02-01-003-003Caja Menor - Combustible / Aceite</v>
      </c>
      <c r="L92" s="80">
        <f>VLOOKUP(K92,'Presupuesto 2025'!BL:BM,2,0)</f>
        <v>0</v>
      </c>
      <c r="M92" s="80">
        <f t="shared" si="1"/>
        <v>0</v>
      </c>
    </row>
    <row r="93" spans="2:13" ht="30" x14ac:dyDescent="0.25">
      <c r="B93" s="69"/>
      <c r="C93" s="61"/>
      <c r="D93" s="56" t="s">
        <v>241</v>
      </c>
      <c r="E93" s="57" t="s">
        <v>242</v>
      </c>
      <c r="F93" s="161">
        <v>0</v>
      </c>
      <c r="G93" s="161">
        <v>0</v>
      </c>
      <c r="K93" s="1" t="str">
        <f t="shared" si="0"/>
        <v>A-02-02-01-003-005Adquisición de elementos requeridos para el funcionamiento - Recarga de Extintores</v>
      </c>
      <c r="L93" s="80">
        <f>VLOOKUP(K93,'Presupuesto 2025'!BL:BM,2,0)</f>
        <v>0</v>
      </c>
      <c r="M93" s="80">
        <f t="shared" si="1"/>
        <v>0</v>
      </c>
    </row>
    <row r="94" spans="2:13" x14ac:dyDescent="0.25">
      <c r="B94" s="69"/>
      <c r="C94" s="61"/>
      <c r="D94" s="56" t="s">
        <v>241</v>
      </c>
      <c r="E94" s="57" t="s">
        <v>589</v>
      </c>
      <c r="F94" s="161">
        <v>0</v>
      </c>
      <c r="G94" s="161">
        <v>0</v>
      </c>
      <c r="K94" s="1" t="str">
        <f t="shared" si="0"/>
        <v>A-02-02-01-003-005Fumigación y lavado de tanques de agua</v>
      </c>
      <c r="L94" s="80">
        <f>VLOOKUP(K94,'Presupuesto 2025'!BL:BM,2,0)</f>
        <v>0</v>
      </c>
      <c r="M94" s="80">
        <f t="shared" si="1"/>
        <v>0</v>
      </c>
    </row>
    <row r="95" spans="2:13" ht="30" x14ac:dyDescent="0.25">
      <c r="B95" s="69"/>
      <c r="C95" s="61"/>
      <c r="D95" s="56" t="s">
        <v>192</v>
      </c>
      <c r="E95" s="57" t="s">
        <v>243</v>
      </c>
      <c r="F95" s="161">
        <v>0</v>
      </c>
      <c r="G95" s="161">
        <v>0</v>
      </c>
      <c r="K95" s="1" t="str">
        <f t="shared" si="0"/>
        <v>A-02-02-01-003-006Adquisición de elementos requeridos para el funcionamiento - Peliculas Solares</v>
      </c>
      <c r="L95" s="80">
        <f>VLOOKUP(K95,'Presupuesto 2025'!BL:BM,2,0)</f>
        <v>0</v>
      </c>
      <c r="M95" s="80">
        <f t="shared" si="1"/>
        <v>0</v>
      </c>
    </row>
    <row r="96" spans="2:13" x14ac:dyDescent="0.25">
      <c r="B96" s="69"/>
      <c r="C96" s="61"/>
      <c r="D96" s="56" t="s">
        <v>192</v>
      </c>
      <c r="E96" s="57" t="s">
        <v>233</v>
      </c>
      <c r="F96" s="161">
        <v>9971808</v>
      </c>
      <c r="G96" s="161">
        <v>9971808</v>
      </c>
      <c r="K96" s="1" t="str">
        <f t="shared" si="0"/>
        <v>A-02-02-01-003-006Mantenimiento Parque Automotor - Llantas</v>
      </c>
      <c r="L96" s="80">
        <f>VLOOKUP(K96,'Presupuesto 2025'!BL:BM,2,0)</f>
        <v>9971808</v>
      </c>
      <c r="M96" s="80">
        <f t="shared" si="1"/>
        <v>0</v>
      </c>
    </row>
    <row r="97" spans="2:13" x14ac:dyDescent="0.25">
      <c r="B97" s="69"/>
      <c r="C97" s="61"/>
      <c r="D97" s="56" t="s">
        <v>192</v>
      </c>
      <c r="E97" s="57" t="s">
        <v>193</v>
      </c>
      <c r="F97" s="161">
        <v>0</v>
      </c>
      <c r="G97" s="161">
        <v>0</v>
      </c>
      <c r="K97" s="1" t="str">
        <f t="shared" si="0"/>
        <v>A-02-02-01-003-006Caja Menor - Diversos</v>
      </c>
      <c r="L97" s="80">
        <f>VLOOKUP(K97,'Presupuesto 2025'!BL:BM,2,0)</f>
        <v>0</v>
      </c>
      <c r="M97" s="80">
        <f t="shared" si="1"/>
        <v>0</v>
      </c>
    </row>
    <row r="98" spans="2:13" x14ac:dyDescent="0.25">
      <c r="B98" s="69"/>
      <c r="C98" s="61"/>
      <c r="D98" s="56" t="s">
        <v>234</v>
      </c>
      <c r="E98" s="57" t="s">
        <v>235</v>
      </c>
      <c r="F98" s="161">
        <v>7216440</v>
      </c>
      <c r="G98" s="161">
        <v>7216440</v>
      </c>
      <c r="K98" s="1" t="str">
        <f t="shared" si="0"/>
        <v>A-02-02-01-004-001Mantenimiento Parque Automotor - Repuestos</v>
      </c>
      <c r="L98" s="80">
        <f>VLOOKUP(K98,'Presupuesto 2025'!BL:BM,2,0)</f>
        <v>7216440</v>
      </c>
      <c r="M98" s="80">
        <f t="shared" si="1"/>
        <v>0</v>
      </c>
    </row>
    <row r="99" spans="2:13" x14ac:dyDescent="0.25">
      <c r="B99" s="69"/>
      <c r="C99" s="61"/>
      <c r="D99" s="56" t="s">
        <v>236</v>
      </c>
      <c r="E99" s="57" t="s">
        <v>235</v>
      </c>
      <c r="F99" s="161">
        <v>14695296</v>
      </c>
      <c r="G99" s="161">
        <v>14695296</v>
      </c>
      <c r="K99" s="1" t="str">
        <f t="shared" si="0"/>
        <v>A-02-02-01-004-002Mantenimiento Parque Automotor - Repuestos</v>
      </c>
      <c r="L99" s="80">
        <f>VLOOKUP(K99,'Presupuesto 2025'!BL:BM,2,0)</f>
        <v>14695296</v>
      </c>
      <c r="M99" s="80">
        <f t="shared" si="1"/>
        <v>0</v>
      </c>
    </row>
    <row r="100" spans="2:13" x14ac:dyDescent="0.25">
      <c r="B100" s="69"/>
      <c r="C100" s="61"/>
      <c r="D100" s="56" t="s">
        <v>237</v>
      </c>
      <c r="E100" s="57" t="s">
        <v>235</v>
      </c>
      <c r="F100" s="161">
        <v>31489920</v>
      </c>
      <c r="G100" s="161">
        <v>31489920</v>
      </c>
      <c r="K100" s="1" t="str">
        <f t="shared" si="0"/>
        <v>A-02-02-01-004-003Mantenimiento Parque Automotor - Repuestos</v>
      </c>
      <c r="L100" s="80">
        <f>VLOOKUP(K100,'Presupuesto 2025'!BL:BM,2,0)</f>
        <v>31489920</v>
      </c>
      <c r="M100" s="80">
        <f t="shared" si="1"/>
        <v>0</v>
      </c>
    </row>
    <row r="101" spans="2:13" x14ac:dyDescent="0.25">
      <c r="B101" s="70"/>
      <c r="C101" s="71"/>
      <c r="D101" s="72" t="s">
        <v>194</v>
      </c>
      <c r="E101" s="73" t="s">
        <v>195</v>
      </c>
      <c r="F101" s="163">
        <v>0</v>
      </c>
      <c r="G101" s="163">
        <v>0</v>
      </c>
      <c r="K101" s="1" t="str">
        <f t="shared" si="0"/>
        <v>A-02-02-01-004-006Caja Menor - Productos Metalicos</v>
      </c>
      <c r="L101" s="80">
        <f>VLOOKUP(K101,'Presupuesto 2025'!BL:BM,2,0)</f>
        <v>0</v>
      </c>
      <c r="M101" s="80">
        <f t="shared" si="1"/>
        <v>0</v>
      </c>
    </row>
    <row r="102" spans="2:13" x14ac:dyDescent="0.25">
      <c r="B102" s="69"/>
      <c r="C102" s="61"/>
      <c r="D102" s="167" t="s">
        <v>208</v>
      </c>
      <c r="E102" s="168" t="s">
        <v>244</v>
      </c>
      <c r="F102" s="169">
        <v>0</v>
      </c>
      <c r="G102" s="169">
        <v>0</v>
      </c>
      <c r="K102" s="1" t="str">
        <f t="shared" ref="K102:K116" si="14">D102&amp;E102</f>
        <v>A-02-02-02-005-004Adquisición de elementos requeridos para el funcionamiento - Instalación</v>
      </c>
      <c r="L102" s="80">
        <f>VLOOKUP(K102,'Presupuesto 2025'!BL:BM,2,0)</f>
        <v>0</v>
      </c>
      <c r="M102" s="80">
        <f t="shared" ref="M102:M116" si="15">G102-L102</f>
        <v>0</v>
      </c>
    </row>
    <row r="103" spans="2:13" x14ac:dyDescent="0.25">
      <c r="B103" s="69"/>
      <c r="C103" s="61"/>
      <c r="D103" s="56" t="s">
        <v>208</v>
      </c>
      <c r="E103" s="57" t="s">
        <v>209</v>
      </c>
      <c r="F103" s="161">
        <v>0</v>
      </c>
      <c r="G103" s="161">
        <v>0</v>
      </c>
      <c r="K103" s="1" t="str">
        <f t="shared" si="14"/>
        <v>A-02-02-02-005-004Caja Menor - Servicios de construcción</v>
      </c>
      <c r="L103" s="80">
        <f>VLOOKUP(K103,'Presupuesto 2025'!BL:BM,2,0)</f>
        <v>0</v>
      </c>
      <c r="M103" s="80">
        <f t="shared" si="15"/>
        <v>0</v>
      </c>
    </row>
    <row r="104" spans="2:13" x14ac:dyDescent="0.25">
      <c r="B104" s="69"/>
      <c r="C104" s="61"/>
      <c r="D104" s="56" t="s">
        <v>202</v>
      </c>
      <c r="E104" s="57" t="s">
        <v>254</v>
      </c>
      <c r="F104" s="161">
        <v>143557377</v>
      </c>
      <c r="G104" s="161">
        <v>143557377</v>
      </c>
      <c r="K104" s="1" t="str">
        <f t="shared" si="14"/>
        <v>A-02-02-02-006-003Aseo Cafetería y Mantenimiento - Cafeteria</v>
      </c>
      <c r="L104" s="80">
        <f>VLOOKUP(K104,'Presupuesto 2025'!BL:BM,2,0)</f>
        <v>143557377</v>
      </c>
      <c r="M104" s="80">
        <f t="shared" si="15"/>
        <v>0</v>
      </c>
    </row>
    <row r="105" spans="2:13" x14ac:dyDescent="0.25">
      <c r="B105" s="69"/>
      <c r="C105" s="61"/>
      <c r="D105" s="56" t="s">
        <v>202</v>
      </c>
      <c r="E105" s="57" t="s">
        <v>245</v>
      </c>
      <c r="F105" s="161">
        <v>0</v>
      </c>
      <c r="G105" s="161">
        <v>0</v>
      </c>
      <c r="K105" s="1" t="str">
        <f t="shared" si="14"/>
        <v>A-02-02-02-006-003Servicio de Vehículo</v>
      </c>
      <c r="L105" s="80">
        <f>VLOOKUP(K105,'Presupuesto 2025'!BL:BM,2,0)</f>
        <v>0</v>
      </c>
      <c r="M105" s="80">
        <f t="shared" si="15"/>
        <v>0</v>
      </c>
    </row>
    <row r="106" spans="2:13" x14ac:dyDescent="0.25">
      <c r="B106" s="69"/>
      <c r="C106" s="61"/>
      <c r="D106" s="56" t="s">
        <v>202</v>
      </c>
      <c r="E106" s="57" t="s">
        <v>203</v>
      </c>
      <c r="F106" s="161">
        <v>0</v>
      </c>
      <c r="G106" s="161">
        <v>0</v>
      </c>
      <c r="K106" s="1" t="str">
        <f t="shared" si="14"/>
        <v>A-02-02-02-006-003Caja Menor - Alimentación / Hospedaje</v>
      </c>
      <c r="L106" s="80">
        <f>VLOOKUP(K106,'Presupuesto 2025'!BL:BM,2,0)</f>
        <v>0</v>
      </c>
      <c r="M106" s="80">
        <f t="shared" si="15"/>
        <v>0</v>
      </c>
    </row>
    <row r="107" spans="2:13" x14ac:dyDescent="0.25">
      <c r="B107" s="69"/>
      <c r="C107" s="61"/>
      <c r="D107" s="56" t="s">
        <v>226</v>
      </c>
      <c r="E107" s="57" t="s">
        <v>227</v>
      </c>
      <c r="F107" s="161">
        <v>0</v>
      </c>
      <c r="G107" s="161">
        <v>0</v>
      </c>
      <c r="K107" s="1" t="str">
        <f t="shared" si="14"/>
        <v>A-02-02-02-006-004Caja Menor - Transporte</v>
      </c>
      <c r="L107" s="80">
        <f>VLOOKUP(K107,'Presupuesto 2025'!BL:BM,2,0)</f>
        <v>0</v>
      </c>
      <c r="M107" s="80">
        <f t="shared" si="15"/>
        <v>0</v>
      </c>
    </row>
    <row r="108" spans="2:13" x14ac:dyDescent="0.25">
      <c r="B108" s="69"/>
      <c r="C108" s="61"/>
      <c r="D108" s="56" t="s">
        <v>200</v>
      </c>
      <c r="E108" s="57" t="s">
        <v>201</v>
      </c>
      <c r="F108" s="161">
        <v>0</v>
      </c>
      <c r="G108" s="161">
        <v>0</v>
      </c>
      <c r="K108" s="1" t="str">
        <f t="shared" si="14"/>
        <v>A-02-02-02-006-005Caja Menor - Servicio de Transporte de Carga</v>
      </c>
      <c r="L108" s="80">
        <f>VLOOKUP(K108,'Presupuesto 2025'!BL:BM,2,0)</f>
        <v>0</v>
      </c>
      <c r="M108" s="80">
        <f t="shared" si="15"/>
        <v>0</v>
      </c>
    </row>
    <row r="109" spans="2:13" x14ac:dyDescent="0.25">
      <c r="B109" s="69"/>
      <c r="C109" s="61"/>
      <c r="D109" s="56" t="s">
        <v>198</v>
      </c>
      <c r="E109" s="57" t="s">
        <v>246</v>
      </c>
      <c r="F109" s="161">
        <v>0</v>
      </c>
      <c r="G109" s="161">
        <v>0</v>
      </c>
      <c r="K109" s="1" t="str">
        <f t="shared" si="14"/>
        <v>A-02-02-02-006-006Servicio de Vehículo - Operario</v>
      </c>
      <c r="L109" s="80">
        <f>VLOOKUP(K109,'Presupuesto 2025'!BL:BM,2,0)</f>
        <v>0</v>
      </c>
      <c r="M109" s="80">
        <f t="shared" si="15"/>
        <v>0</v>
      </c>
    </row>
    <row r="110" spans="2:13" x14ac:dyDescent="0.25">
      <c r="B110" s="69"/>
      <c r="C110" s="61"/>
      <c r="D110" s="56" t="s">
        <v>198</v>
      </c>
      <c r="E110" s="57" t="s">
        <v>199</v>
      </c>
      <c r="F110" s="161">
        <v>0</v>
      </c>
      <c r="G110" s="161">
        <v>0</v>
      </c>
      <c r="K110" s="1" t="str">
        <f t="shared" si="14"/>
        <v>A-02-02-02-006-006Caja Menor - Servicio de Seguridad con Vehículo Blindado / Seguidor</v>
      </c>
      <c r="L110" s="80">
        <f>VLOOKUP(K110,'Presupuesto 2025'!BL:BM,2,0)</f>
        <v>0</v>
      </c>
      <c r="M110" s="80">
        <f t="shared" si="15"/>
        <v>0</v>
      </c>
    </row>
    <row r="111" spans="2:13" x14ac:dyDescent="0.25">
      <c r="B111" s="69"/>
      <c r="C111" s="61"/>
      <c r="D111" s="56" t="s">
        <v>204</v>
      </c>
      <c r="E111" s="57" t="s">
        <v>205</v>
      </c>
      <c r="F111" s="161">
        <v>0</v>
      </c>
      <c r="G111" s="161">
        <v>0</v>
      </c>
      <c r="K111" s="1" t="str">
        <f t="shared" si="14"/>
        <v>A-02-02-02-006-007Caja Menor - Peajes / Parqueadero</v>
      </c>
      <c r="L111" s="80">
        <f>VLOOKUP(K111,'Presupuesto 2025'!BL:BM,2,0)</f>
        <v>0</v>
      </c>
      <c r="M111" s="80">
        <f t="shared" si="15"/>
        <v>0</v>
      </c>
    </row>
    <row r="112" spans="2:13" x14ac:dyDescent="0.25">
      <c r="B112" s="69"/>
      <c r="C112" s="61"/>
      <c r="D112" s="56" t="s">
        <v>210</v>
      </c>
      <c r="E112" s="57" t="s">
        <v>247</v>
      </c>
      <c r="F112" s="161">
        <v>300000000</v>
      </c>
      <c r="G112" s="161">
        <v>300000000</v>
      </c>
      <c r="K112" s="1" t="str">
        <f t="shared" si="14"/>
        <v>A-02-02-02-006-009Servicios Públicos - Energia</v>
      </c>
      <c r="L112" s="80">
        <f>VLOOKUP(K112,'Presupuesto 2025'!BL:BM,2,0)</f>
        <v>300000000</v>
      </c>
      <c r="M112" s="80">
        <f t="shared" si="15"/>
        <v>0</v>
      </c>
    </row>
    <row r="113" spans="2:13" x14ac:dyDescent="0.25">
      <c r="B113" s="69"/>
      <c r="C113" s="61"/>
      <c r="D113" s="56" t="s">
        <v>210</v>
      </c>
      <c r="E113" s="57" t="s">
        <v>211</v>
      </c>
      <c r="F113" s="161">
        <v>0</v>
      </c>
      <c r="G113" s="161">
        <v>0</v>
      </c>
      <c r="K113" s="1" t="str">
        <f t="shared" si="14"/>
        <v>A-02-02-02-006-009Caja Menor - Energia</v>
      </c>
      <c r="L113" s="80">
        <f>VLOOKUP(K113,'Presupuesto 2025'!BL:BM,2,0)</f>
        <v>0</v>
      </c>
      <c r="M113" s="80">
        <f t="shared" si="15"/>
        <v>0</v>
      </c>
    </row>
    <row r="114" spans="2:13" x14ac:dyDescent="0.25">
      <c r="B114" s="69"/>
      <c r="C114" s="61"/>
      <c r="D114" s="56" t="s">
        <v>210</v>
      </c>
      <c r="E114" s="57" t="s">
        <v>212</v>
      </c>
      <c r="F114" s="161">
        <v>0</v>
      </c>
      <c r="G114" s="161">
        <v>0</v>
      </c>
      <c r="K114" s="1" t="str">
        <f t="shared" si="14"/>
        <v>A-02-02-02-006-009Caja Menor - Gas</v>
      </c>
      <c r="L114" s="80">
        <f>VLOOKUP(K114,'Presupuesto 2025'!BL:BM,2,0)</f>
        <v>0</v>
      </c>
      <c r="M114" s="80">
        <f t="shared" si="15"/>
        <v>0</v>
      </c>
    </row>
    <row r="115" spans="2:13" x14ac:dyDescent="0.25">
      <c r="B115" s="69"/>
      <c r="C115" s="61"/>
      <c r="D115" s="56" t="s">
        <v>139</v>
      </c>
      <c r="E115" s="57" t="s">
        <v>228</v>
      </c>
      <c r="F115" s="161">
        <v>0</v>
      </c>
      <c r="G115" s="161">
        <v>0</v>
      </c>
      <c r="K115" s="1" t="str">
        <f t="shared" si="14"/>
        <v>A-02-02-02-007-001Caja Menor - Seguros de la Entidad</v>
      </c>
      <c r="L115" s="80">
        <f>VLOOKUP(K115,'Presupuesto 2025'!BL:BM,2,0)</f>
        <v>0</v>
      </c>
      <c r="M115" s="80">
        <f t="shared" si="15"/>
        <v>0</v>
      </c>
    </row>
    <row r="116" spans="2:13" x14ac:dyDescent="0.25">
      <c r="B116" s="69"/>
      <c r="C116" s="61"/>
      <c r="D116" s="56" t="s">
        <v>251</v>
      </c>
      <c r="E116" s="57" t="s">
        <v>252</v>
      </c>
      <c r="F116" s="161">
        <v>2505688009</v>
      </c>
      <c r="G116" s="161">
        <v>2505688009</v>
      </c>
      <c r="K116" s="1" t="str">
        <f t="shared" si="14"/>
        <v>A-02-02-02-007-002Arrendamiento de Inmuebles</v>
      </c>
      <c r="L116" s="80">
        <f>VLOOKUP(K116,'Presupuesto 2025'!BL:BM,2,0)</f>
        <v>2505688009</v>
      </c>
      <c r="M116" s="80">
        <f t="shared" si="15"/>
        <v>0</v>
      </c>
    </row>
    <row r="117" spans="2:13" x14ac:dyDescent="0.25">
      <c r="B117" s="69"/>
      <c r="C117" s="61"/>
      <c r="D117" s="56" t="s">
        <v>213</v>
      </c>
      <c r="E117" s="57" t="s">
        <v>214</v>
      </c>
      <c r="F117" s="161">
        <v>0</v>
      </c>
      <c r="G117" s="161">
        <v>0</v>
      </c>
      <c r="K117" s="1" t="str">
        <f t="shared" si="0"/>
        <v>A-02-02-02-008-002Caja Menor - Gastos Judiciales</v>
      </c>
      <c r="L117" s="80">
        <f>VLOOKUP(K117,'Presupuesto 2025'!BL:BM,2,0)</f>
        <v>0</v>
      </c>
      <c r="M117" s="80">
        <f t="shared" si="1"/>
        <v>0</v>
      </c>
    </row>
    <row r="118" spans="2:13" x14ac:dyDescent="0.25">
      <c r="B118" s="69"/>
      <c r="C118" s="61"/>
      <c r="D118" s="56" t="s">
        <v>85</v>
      </c>
      <c r="E118" s="57" t="s">
        <v>250</v>
      </c>
      <c r="F118" s="161">
        <v>70000000</v>
      </c>
      <c r="G118" s="161">
        <v>70000000</v>
      </c>
      <c r="K118" s="1" t="str">
        <f t="shared" si="0"/>
        <v>A-02-02-02-008-004Servicios Públicos - Telefonía Centro de Contacto</v>
      </c>
      <c r="L118" s="80">
        <f>VLOOKUP(K118,'Presupuesto 2025'!BL:BM,2,0)</f>
        <v>70000000</v>
      </c>
      <c r="M118" s="80">
        <f t="shared" si="1"/>
        <v>0</v>
      </c>
    </row>
    <row r="119" spans="2:13" x14ac:dyDescent="0.25">
      <c r="B119" s="69"/>
      <c r="C119" s="61"/>
      <c r="D119" s="56" t="s">
        <v>85</v>
      </c>
      <c r="E119" s="57" t="s">
        <v>216</v>
      </c>
      <c r="F119" s="161">
        <v>0</v>
      </c>
      <c r="G119" s="161">
        <v>0</v>
      </c>
      <c r="K119" s="1" t="str">
        <f t="shared" si="0"/>
        <v>A-02-02-02-008-004Caja Menor - Telefono, Fax y otros</v>
      </c>
      <c r="L119" s="80">
        <f>VLOOKUP(K119,'Presupuesto 2025'!BL:BM,2,0)</f>
        <v>0</v>
      </c>
      <c r="M119" s="80">
        <f t="shared" si="1"/>
        <v>0</v>
      </c>
    </row>
    <row r="120" spans="2:13" x14ac:dyDescent="0.25">
      <c r="B120" s="69"/>
      <c r="C120" s="61"/>
      <c r="D120" s="56" t="s">
        <v>144</v>
      </c>
      <c r="E120" s="57" t="s">
        <v>255</v>
      </c>
      <c r="F120" s="161">
        <v>293617237</v>
      </c>
      <c r="G120" s="161">
        <v>293617237</v>
      </c>
      <c r="K120" s="1" t="str">
        <f t="shared" si="0"/>
        <v>A-02-02-02-008-005Aseo Cafetería y Mantenimiento - Aseo</v>
      </c>
      <c r="L120" s="80">
        <f>VLOOKUP(K120,'Presupuesto 2025'!BL:BM,2,0)</f>
        <v>293617237</v>
      </c>
      <c r="M120" s="80">
        <f t="shared" si="1"/>
        <v>0</v>
      </c>
    </row>
    <row r="121" spans="2:13" x14ac:dyDescent="0.25">
      <c r="B121" s="69"/>
      <c r="C121" s="61"/>
      <c r="D121" s="56" t="s">
        <v>238</v>
      </c>
      <c r="E121" s="57" t="s">
        <v>256</v>
      </c>
      <c r="F121" s="161">
        <v>132426733</v>
      </c>
      <c r="G121" s="161">
        <v>132426733</v>
      </c>
      <c r="K121" s="1" t="str">
        <f t="shared" ref="K121:K192" si="16">D121&amp;E121</f>
        <v>A-02-02-02-008-007Aseo Cafetería y Mantenimiento - Mantenimiento</v>
      </c>
      <c r="L121" s="80">
        <f>VLOOKUP(K121,'Presupuesto 2025'!BL:BM,2,0)</f>
        <v>132426733</v>
      </c>
      <c r="M121" s="80">
        <f t="shared" ref="M121:M192" si="17">G121-L121</f>
        <v>0</v>
      </c>
    </row>
    <row r="122" spans="2:13" x14ac:dyDescent="0.25">
      <c r="B122" s="69"/>
      <c r="C122" s="61"/>
      <c r="D122" s="56" t="s">
        <v>238</v>
      </c>
      <c r="E122" s="57" t="s">
        <v>239</v>
      </c>
      <c r="F122" s="161">
        <v>94338552</v>
      </c>
      <c r="G122" s="161">
        <v>94338552</v>
      </c>
      <c r="K122" s="1" t="str">
        <f t="shared" si="16"/>
        <v>A-02-02-02-008-007Mantenimiento Parque Automotor - Mantenimiento</v>
      </c>
      <c r="L122" s="80">
        <f>VLOOKUP(K122,'Presupuesto 2025'!BL:BM,2,0)</f>
        <v>94338552</v>
      </c>
      <c r="M122" s="80">
        <f t="shared" si="17"/>
        <v>0</v>
      </c>
    </row>
    <row r="123" spans="2:13" ht="30" x14ac:dyDescent="0.25">
      <c r="B123" s="69"/>
      <c r="C123" s="61"/>
      <c r="D123" s="56" t="s">
        <v>229</v>
      </c>
      <c r="E123" s="57" t="s">
        <v>230</v>
      </c>
      <c r="F123" s="161">
        <v>0</v>
      </c>
      <c r="G123" s="161">
        <v>0</v>
      </c>
      <c r="K123" s="1" t="str">
        <f t="shared" si="16"/>
        <v>A-02-02-02-008-008Caja Menor - Servicio de mantenimiento, reparación e Instalación (excepto Servicios de Construcción)</v>
      </c>
      <c r="L123" s="80">
        <f>VLOOKUP(K123,'Presupuesto 2025'!BL:BM,2,0)</f>
        <v>0</v>
      </c>
      <c r="M123" s="80">
        <f t="shared" si="17"/>
        <v>0</v>
      </c>
    </row>
    <row r="124" spans="2:13" x14ac:dyDescent="0.25">
      <c r="B124" s="69"/>
      <c r="C124" s="61"/>
      <c r="D124" s="56" t="s">
        <v>219</v>
      </c>
      <c r="E124" s="57" t="s">
        <v>220</v>
      </c>
      <c r="F124" s="161">
        <v>0</v>
      </c>
      <c r="G124" s="161">
        <v>0</v>
      </c>
      <c r="K124" s="1" t="str">
        <f t="shared" si="16"/>
        <v>A-02-02-02-009-003Caja Menor - Exámenes médicos</v>
      </c>
      <c r="L124" s="80">
        <f>VLOOKUP(K124,'Presupuesto 2025'!BL:BM,2,0)</f>
        <v>0</v>
      </c>
      <c r="M124" s="80">
        <f t="shared" si="17"/>
        <v>0</v>
      </c>
    </row>
    <row r="125" spans="2:13" x14ac:dyDescent="0.25">
      <c r="B125" s="69"/>
      <c r="C125" s="61"/>
      <c r="D125" s="56" t="s">
        <v>221</v>
      </c>
      <c r="E125" s="57" t="s">
        <v>260</v>
      </c>
      <c r="F125" s="161">
        <v>390000000</v>
      </c>
      <c r="G125" s="161">
        <v>390000000</v>
      </c>
      <c r="K125" s="1" t="str">
        <f t="shared" si="16"/>
        <v>A-02-02-02-009-004Adecuaciones de las Sedes</v>
      </c>
      <c r="L125" s="80">
        <f>VLOOKUP(K125,'Presupuesto 2025'!BL:BM,2,0)</f>
        <v>390000000</v>
      </c>
      <c r="M125" s="80">
        <f t="shared" si="17"/>
        <v>0</v>
      </c>
    </row>
    <row r="126" spans="2:13" x14ac:dyDescent="0.25">
      <c r="B126" s="69"/>
      <c r="C126" s="61"/>
      <c r="D126" s="56" t="s">
        <v>221</v>
      </c>
      <c r="E126" s="57" t="s">
        <v>257</v>
      </c>
      <c r="F126" s="161">
        <v>0</v>
      </c>
      <c r="G126" s="161">
        <v>0</v>
      </c>
      <c r="K126" s="1" t="str">
        <f t="shared" si="16"/>
        <v>A-02-02-02-009-004Elementos para el Plan de Gestión Ambiental</v>
      </c>
      <c r="L126" s="80">
        <f>VLOOKUP(K126,'Presupuesto 2025'!BL:BM,2,0)</f>
        <v>0</v>
      </c>
      <c r="M126" s="80">
        <f t="shared" si="17"/>
        <v>0</v>
      </c>
    </row>
    <row r="127" spans="2:13" x14ac:dyDescent="0.25">
      <c r="B127" s="69"/>
      <c r="C127" s="61"/>
      <c r="D127" s="56" t="s">
        <v>221</v>
      </c>
      <c r="E127" s="57" t="s">
        <v>258</v>
      </c>
      <c r="F127" s="161">
        <v>0</v>
      </c>
      <c r="G127" s="161">
        <v>0</v>
      </c>
      <c r="K127" s="1" t="str">
        <f t="shared" si="16"/>
        <v xml:space="preserve">A-02-02-02-009-004Recolección Residuos Peligros </v>
      </c>
      <c r="L127" s="80">
        <f>VLOOKUP(K127,'Presupuesto 2025'!BL:BM,2,0)</f>
        <v>0</v>
      </c>
      <c r="M127" s="80">
        <f t="shared" si="17"/>
        <v>0</v>
      </c>
    </row>
    <row r="128" spans="2:13" x14ac:dyDescent="0.25">
      <c r="B128" s="69"/>
      <c r="C128" s="61"/>
      <c r="D128" s="56" t="s">
        <v>221</v>
      </c>
      <c r="E128" s="57" t="s">
        <v>259</v>
      </c>
      <c r="F128" s="161">
        <v>0</v>
      </c>
      <c r="G128" s="161">
        <v>0</v>
      </c>
      <c r="K128" s="1" t="str">
        <f t="shared" si="16"/>
        <v>A-02-02-02-009-004Servicio para el plan de gestión ambiental</v>
      </c>
      <c r="L128" s="80">
        <f>VLOOKUP(K128,'Presupuesto 2025'!BL:BM,2,0)</f>
        <v>0</v>
      </c>
      <c r="M128" s="80">
        <f t="shared" si="17"/>
        <v>0</v>
      </c>
    </row>
    <row r="129" spans="2:13" x14ac:dyDescent="0.25">
      <c r="B129" s="69"/>
      <c r="C129" s="61"/>
      <c r="D129" s="56" t="s">
        <v>221</v>
      </c>
      <c r="E129" s="57" t="s">
        <v>248</v>
      </c>
      <c r="F129" s="161">
        <v>140000000</v>
      </c>
      <c r="G129" s="161">
        <v>140000000</v>
      </c>
      <c r="K129" s="1" t="str">
        <f t="shared" si="16"/>
        <v>A-02-02-02-009-004Servicios Públicos - Acueducto</v>
      </c>
      <c r="L129" s="80">
        <f>VLOOKUP(K129,'Presupuesto 2025'!BL:BM,2,0)</f>
        <v>140000000</v>
      </c>
      <c r="M129" s="80">
        <f t="shared" si="17"/>
        <v>0</v>
      </c>
    </row>
    <row r="130" spans="2:13" x14ac:dyDescent="0.25">
      <c r="B130" s="69"/>
      <c r="C130" s="61"/>
      <c r="D130" s="56" t="s">
        <v>221</v>
      </c>
      <c r="E130" s="57" t="s">
        <v>222</v>
      </c>
      <c r="F130" s="161">
        <v>0</v>
      </c>
      <c r="G130" s="161">
        <v>0</v>
      </c>
      <c r="K130" s="1" t="str">
        <f t="shared" si="16"/>
        <v>A-02-02-02-009-004Caja Menor - Acueducto</v>
      </c>
      <c r="L130" s="80">
        <f>VLOOKUP(K130,'Presupuesto 2025'!BL:BM,2,0)</f>
        <v>0</v>
      </c>
      <c r="M130" s="80">
        <f t="shared" si="17"/>
        <v>0</v>
      </c>
    </row>
    <row r="131" spans="2:13" x14ac:dyDescent="0.25">
      <c r="B131" s="69"/>
      <c r="C131" s="61"/>
      <c r="D131" s="56" t="s">
        <v>223</v>
      </c>
      <c r="E131" s="57" t="s">
        <v>225</v>
      </c>
      <c r="F131" s="161">
        <v>0</v>
      </c>
      <c r="G131" s="161">
        <v>0</v>
      </c>
      <c r="K131" s="1" t="str">
        <f t="shared" si="16"/>
        <v>A-02-02-02-010Caja Menor - Viaticos</v>
      </c>
      <c r="L131" s="80">
        <f>VLOOKUP(K131,'Presupuesto 2025'!BL:BM,2,0)</f>
        <v>0</v>
      </c>
      <c r="M131" s="80">
        <f t="shared" si="17"/>
        <v>0</v>
      </c>
    </row>
    <row r="132" spans="2:13" x14ac:dyDescent="0.25">
      <c r="B132" s="69"/>
      <c r="C132" s="61"/>
      <c r="D132" s="56" t="s">
        <v>52</v>
      </c>
      <c r="E132" s="57" t="s">
        <v>260</v>
      </c>
      <c r="F132" s="161">
        <v>0</v>
      </c>
      <c r="G132" s="161">
        <v>0</v>
      </c>
      <c r="K132" s="1" t="str">
        <f t="shared" si="16"/>
        <v>A-03-03-01-001Adecuaciones de las Sedes</v>
      </c>
      <c r="L132" s="80">
        <f>VLOOKUP(K132,'Presupuesto 2025'!BL:BM,2,0)</f>
        <v>0</v>
      </c>
      <c r="M132" s="80">
        <f t="shared" si="17"/>
        <v>0</v>
      </c>
    </row>
    <row r="133" spans="2:13" x14ac:dyDescent="0.25">
      <c r="B133" s="69"/>
      <c r="C133" s="61"/>
      <c r="D133" s="56" t="s">
        <v>52</v>
      </c>
      <c r="E133" s="57" t="s">
        <v>240</v>
      </c>
      <c r="F133" s="161">
        <v>0</v>
      </c>
      <c r="G133" s="161">
        <v>0</v>
      </c>
      <c r="K133" s="1" t="str">
        <f t="shared" si="16"/>
        <v>A-03-03-01-001Adquisición de elementos requeridos para el funcionamiento</v>
      </c>
      <c r="L133" s="80">
        <f>VLOOKUP(K133,'Presupuesto 2025'!BL:BM,2,0)</f>
        <v>0</v>
      </c>
      <c r="M133" s="80">
        <f t="shared" si="17"/>
        <v>0</v>
      </c>
    </row>
    <row r="134" spans="2:13" x14ac:dyDescent="0.25">
      <c r="B134" s="69"/>
      <c r="C134" s="61"/>
      <c r="D134" s="56" t="s">
        <v>52</v>
      </c>
      <c r="E134" s="57" t="s">
        <v>261</v>
      </c>
      <c r="F134" s="161">
        <v>0</v>
      </c>
      <c r="G134" s="161">
        <v>0</v>
      </c>
      <c r="K134" s="1" t="str">
        <f t="shared" si="16"/>
        <v>A-03-03-01-001Adquisición Elementos de Ferreteria</v>
      </c>
      <c r="L134" s="80">
        <f>VLOOKUP(K134,'Presupuesto 2025'!BL:BM,2,0)</f>
        <v>0</v>
      </c>
      <c r="M134" s="80">
        <f t="shared" si="17"/>
        <v>0</v>
      </c>
    </row>
    <row r="135" spans="2:13" x14ac:dyDescent="0.25">
      <c r="B135" s="69"/>
      <c r="C135" s="61"/>
      <c r="D135" s="56" t="s">
        <v>52</v>
      </c>
      <c r="E135" s="57" t="s">
        <v>262</v>
      </c>
      <c r="F135" s="161">
        <v>403042027.49000001</v>
      </c>
      <c r="G135" s="161">
        <v>403042027.49000001</v>
      </c>
      <c r="K135" s="1" t="str">
        <f t="shared" si="16"/>
        <v>A-03-03-01-001Aires Acondicionados</v>
      </c>
      <c r="L135" s="80">
        <f>VLOOKUP(K135,'Presupuesto 2025'!BL:BM,2,0)</f>
        <v>403042027.49000001</v>
      </c>
      <c r="M135" s="80">
        <f t="shared" si="17"/>
        <v>0</v>
      </c>
    </row>
    <row r="136" spans="2:13" x14ac:dyDescent="0.25">
      <c r="B136" s="69"/>
      <c r="C136" s="61"/>
      <c r="D136" s="56" t="s">
        <v>52</v>
      </c>
      <c r="E136" s="57" t="s">
        <v>252</v>
      </c>
      <c r="F136" s="161">
        <v>4929321121</v>
      </c>
      <c r="G136" s="161">
        <v>4929321121</v>
      </c>
      <c r="K136" s="1" t="str">
        <f t="shared" si="16"/>
        <v>A-03-03-01-001Arrendamiento de Inmuebles</v>
      </c>
      <c r="L136" s="80">
        <f>VLOOKUP(K136,'Presupuesto 2025'!BL:BM,2,0)</f>
        <v>4929321121</v>
      </c>
      <c r="M136" s="80">
        <f t="shared" si="17"/>
        <v>0</v>
      </c>
    </row>
    <row r="137" spans="2:13" x14ac:dyDescent="0.25">
      <c r="B137" s="69"/>
      <c r="C137" s="61"/>
      <c r="D137" s="56" t="s">
        <v>52</v>
      </c>
      <c r="E137" s="57" t="s">
        <v>253</v>
      </c>
      <c r="F137" s="161">
        <v>0</v>
      </c>
      <c r="G137" s="161">
        <v>0</v>
      </c>
      <c r="K137" s="1" t="str">
        <f t="shared" si="16"/>
        <v>A-03-03-01-001Aseo Cafetería y Mantenimiento</v>
      </c>
      <c r="L137" s="80">
        <f>VLOOKUP(K137,'Presupuesto 2025'!BL:BM,2,0)</f>
        <v>0</v>
      </c>
      <c r="M137" s="80">
        <f t="shared" si="17"/>
        <v>0</v>
      </c>
    </row>
    <row r="138" spans="2:13" x14ac:dyDescent="0.25">
      <c r="B138" s="69"/>
      <c r="C138" s="61"/>
      <c r="D138" s="56" t="s">
        <v>52</v>
      </c>
      <c r="E138" s="57" t="s">
        <v>263</v>
      </c>
      <c r="F138" s="161">
        <v>0</v>
      </c>
      <c r="G138" s="161">
        <v>0</v>
      </c>
      <c r="K138" s="1" t="str">
        <f t="shared" si="16"/>
        <v>A-03-03-01-001Seguros de la Entidad</v>
      </c>
      <c r="L138" s="80">
        <f>VLOOKUP(K138,'Presupuesto 2025'!BL:BM,2,0)</f>
        <v>0</v>
      </c>
      <c r="M138" s="80">
        <f t="shared" si="17"/>
        <v>0</v>
      </c>
    </row>
    <row r="139" spans="2:13" x14ac:dyDescent="0.25">
      <c r="B139" s="69"/>
      <c r="C139" s="61"/>
      <c r="D139" s="56" t="s">
        <v>52</v>
      </c>
      <c r="E139" s="57" t="s">
        <v>264</v>
      </c>
      <c r="F139" s="161">
        <v>540783126</v>
      </c>
      <c r="G139" s="161">
        <v>540783126</v>
      </c>
      <c r="K139" s="1" t="str">
        <f t="shared" si="16"/>
        <v>A-03-03-01-001Servicios de Transporte Nacional Especial</v>
      </c>
      <c r="L139" s="80">
        <f>VLOOKUP(K139,'Presupuesto 2025'!BL:BM,2,0)</f>
        <v>540783126</v>
      </c>
      <c r="M139" s="80">
        <f t="shared" si="17"/>
        <v>0</v>
      </c>
    </row>
    <row r="140" spans="2:13" x14ac:dyDescent="0.25">
      <c r="B140" s="69"/>
      <c r="C140" s="61"/>
      <c r="D140" s="56" t="s">
        <v>52</v>
      </c>
      <c r="E140" s="57" t="s">
        <v>250</v>
      </c>
      <c r="F140" s="161">
        <v>0</v>
      </c>
      <c r="G140" s="161">
        <v>0</v>
      </c>
      <c r="K140" s="1" t="str">
        <f t="shared" si="16"/>
        <v>A-03-03-01-001Servicios Públicos - Telefonía Centro de Contacto</v>
      </c>
      <c r="L140" s="80">
        <f>VLOOKUP(K140,'Presupuesto 2025'!BL:BM,2,0)</f>
        <v>0</v>
      </c>
      <c r="M140" s="80">
        <f t="shared" si="17"/>
        <v>0</v>
      </c>
    </row>
    <row r="141" spans="2:13" x14ac:dyDescent="0.25">
      <c r="B141" s="69"/>
      <c r="C141" s="61"/>
      <c r="D141" s="56" t="s">
        <v>52</v>
      </c>
      <c r="E141" s="57" t="s">
        <v>249</v>
      </c>
      <c r="F141" s="161">
        <v>0</v>
      </c>
      <c r="G141" s="161">
        <v>0</v>
      </c>
      <c r="K141" s="1" t="str">
        <f t="shared" si="16"/>
        <v>A-03-03-01-001Servicios Públicos</v>
      </c>
      <c r="L141" s="80">
        <f>VLOOKUP(K141,'Presupuesto 2025'!BL:BM,2,0)</f>
        <v>0</v>
      </c>
      <c r="M141" s="80">
        <f t="shared" si="17"/>
        <v>0</v>
      </c>
    </row>
    <row r="142" spans="2:13" x14ac:dyDescent="0.25">
      <c r="B142" s="69"/>
      <c r="C142" s="61"/>
      <c r="D142" s="56" t="s">
        <v>269</v>
      </c>
      <c r="E142" s="57" t="s">
        <v>271</v>
      </c>
      <c r="F142" s="161">
        <v>20000000</v>
      </c>
      <c r="G142" s="161">
        <v>20000000</v>
      </c>
      <c r="K142" s="1" t="str">
        <f t="shared" si="16"/>
        <v>A-08-01-02-001Impuesto Predial</v>
      </c>
      <c r="L142" s="80">
        <f>VLOOKUP(K142,'Presupuesto 2025'!BL:BM,2,0)</f>
        <v>20000000</v>
      </c>
      <c r="M142" s="80">
        <f t="shared" si="17"/>
        <v>0</v>
      </c>
    </row>
    <row r="143" spans="2:13" x14ac:dyDescent="0.25">
      <c r="B143" s="69"/>
      <c r="C143" s="61"/>
      <c r="D143" s="56" t="s">
        <v>272</v>
      </c>
      <c r="E143" s="57" t="s">
        <v>274</v>
      </c>
      <c r="F143" s="161">
        <v>0</v>
      </c>
      <c r="G143" s="161">
        <v>0</v>
      </c>
      <c r="K143" s="1" t="str">
        <f t="shared" si="16"/>
        <v>A-08-01-02-004Impuesto de Alumbrado Público</v>
      </c>
      <c r="L143" s="80">
        <f>VLOOKUP(K143,'Presupuesto 2025'!BL:BM,2,0)</f>
        <v>0</v>
      </c>
      <c r="M143" s="80">
        <f t="shared" si="17"/>
        <v>0</v>
      </c>
    </row>
    <row r="144" spans="2:13" x14ac:dyDescent="0.25">
      <c r="B144" s="69"/>
      <c r="C144" s="61"/>
      <c r="D144" s="56" t="s">
        <v>275</v>
      </c>
      <c r="E144" s="57" t="s">
        <v>277</v>
      </c>
      <c r="F144" s="161">
        <v>2000000</v>
      </c>
      <c r="G144" s="161">
        <v>2000000</v>
      </c>
      <c r="K144" s="1" t="str">
        <f t="shared" si="16"/>
        <v>A-08-01-02-006Impuestos y Multas</v>
      </c>
      <c r="L144" s="80">
        <f>VLOOKUP(K144,'Presupuesto 2025'!BL:BM,2,0)</f>
        <v>2000000</v>
      </c>
      <c r="M144" s="80">
        <f t="shared" si="17"/>
        <v>0</v>
      </c>
    </row>
    <row r="145" spans="2:13" x14ac:dyDescent="0.25">
      <c r="B145" s="54"/>
      <c r="C145" s="55" t="s">
        <v>278</v>
      </c>
      <c r="D145" s="56" t="s">
        <v>283</v>
      </c>
      <c r="E145" s="57" t="s">
        <v>282</v>
      </c>
      <c r="F145" s="161">
        <v>66063928</v>
      </c>
      <c r="G145" s="161">
        <v>66063928</v>
      </c>
      <c r="K145" s="1" t="str">
        <f t="shared" si="16"/>
        <v>A-02-02-02-006-008Servicios Postales de Correspondencia</v>
      </c>
      <c r="L145" s="80">
        <f>VLOOKUP(K145,'Presupuesto 2025'!BL:BM,2,0)</f>
        <v>66063928</v>
      </c>
      <c r="M145" s="80">
        <f t="shared" si="17"/>
        <v>0</v>
      </c>
    </row>
    <row r="146" spans="2:13" x14ac:dyDescent="0.25">
      <c r="B146" s="69"/>
      <c r="C146" s="61"/>
      <c r="D146" s="56" t="s">
        <v>251</v>
      </c>
      <c r="E146" s="57" t="s">
        <v>280</v>
      </c>
      <c r="F146" s="161">
        <v>360698516</v>
      </c>
      <c r="G146" s="161">
        <v>360698516</v>
      </c>
      <c r="K146" s="1" t="str">
        <f t="shared" si="16"/>
        <v>A-02-02-02-007-002Arrendamiento de Inmuebles - Bodega Documental</v>
      </c>
      <c r="L146" s="80">
        <f>VLOOKUP(K146,'Presupuesto 2025'!BL:BM,2,0)</f>
        <v>360698516</v>
      </c>
      <c r="M146" s="80">
        <f t="shared" si="17"/>
        <v>0</v>
      </c>
    </row>
    <row r="147" spans="2:13" x14ac:dyDescent="0.25">
      <c r="B147" s="69"/>
      <c r="C147" s="61"/>
      <c r="D147" s="56" t="s">
        <v>251</v>
      </c>
      <c r="E147" s="57" t="s">
        <v>590</v>
      </c>
      <c r="F147" s="161">
        <v>210000000</v>
      </c>
      <c r="G147" s="161">
        <v>210000000</v>
      </c>
      <c r="K147" s="1" t="str">
        <f t="shared" ref="K147:K148" si="18">D147&amp;E147</f>
        <v>A-02-02-02-007-002Arrendamiento de Inmuebles - Bodega Mobiliario</v>
      </c>
      <c r="L147" s="80">
        <f>VLOOKUP(K147,'Presupuesto 2025'!BL:BM,2,0)</f>
        <v>210000000</v>
      </c>
      <c r="M147" s="80">
        <f t="shared" ref="M147:M148" si="19">G147-L147</f>
        <v>0</v>
      </c>
    </row>
    <row r="148" spans="2:13" x14ac:dyDescent="0.25">
      <c r="B148" s="69"/>
      <c r="C148" s="61"/>
      <c r="D148" s="56" t="s">
        <v>68</v>
      </c>
      <c r="E148" s="57" t="s">
        <v>279</v>
      </c>
      <c r="F148" s="161">
        <v>0</v>
      </c>
      <c r="G148" s="161">
        <v>0</v>
      </c>
      <c r="K148" s="1" t="str">
        <f t="shared" si="18"/>
        <v>A-02-02-02-008-003Sistema de Gestión de Documentos Electrónicos de Archivo - SGDEA</v>
      </c>
      <c r="L148" s="80">
        <f>VLOOKUP(K148,'Presupuesto 2025'!BL:BM,2,0)</f>
        <v>0</v>
      </c>
      <c r="M148" s="80">
        <f t="shared" si="19"/>
        <v>0</v>
      </c>
    </row>
    <row r="149" spans="2:13" x14ac:dyDescent="0.25">
      <c r="B149" s="69"/>
      <c r="C149" s="61"/>
      <c r="D149" s="56" t="s">
        <v>52</v>
      </c>
      <c r="E149" s="57" t="s">
        <v>280</v>
      </c>
      <c r="F149" s="161">
        <v>0</v>
      </c>
      <c r="G149" s="161">
        <v>0</v>
      </c>
      <c r="K149" s="1" t="str">
        <f t="shared" si="16"/>
        <v>A-03-03-01-001Arrendamiento de Inmuebles - Bodega Documental</v>
      </c>
      <c r="L149" s="80">
        <f>VLOOKUP(K149,'Presupuesto 2025'!BL:BM,2,0)</f>
        <v>0</v>
      </c>
      <c r="M149" s="80">
        <f t="shared" si="17"/>
        <v>0</v>
      </c>
    </row>
    <row r="150" spans="2:13" x14ac:dyDescent="0.25">
      <c r="B150" s="69"/>
      <c r="C150" s="61"/>
      <c r="D150" s="56" t="s">
        <v>52</v>
      </c>
      <c r="E150" s="57" t="s">
        <v>281</v>
      </c>
      <c r="F150" s="161">
        <v>0</v>
      </c>
      <c r="G150" s="161">
        <v>0</v>
      </c>
      <c r="K150" s="1" t="str">
        <f t="shared" ref="K150" si="20">D150&amp;E150</f>
        <v xml:space="preserve">A-03-03-01-001Compra Insumos Gestión Documental </v>
      </c>
      <c r="L150" s="80">
        <f>VLOOKUP(K150,'Presupuesto 2025'!BL:BM,2,0)</f>
        <v>0</v>
      </c>
      <c r="M150" s="80">
        <f t="shared" ref="M150" si="21">G150-L150</f>
        <v>0</v>
      </c>
    </row>
    <row r="151" spans="2:13" x14ac:dyDescent="0.25">
      <c r="B151" s="69"/>
      <c r="C151" s="61"/>
      <c r="D151" s="56" t="s">
        <v>52</v>
      </c>
      <c r="E151" s="57" t="s">
        <v>282</v>
      </c>
      <c r="F151" s="161">
        <v>0</v>
      </c>
      <c r="G151" s="161">
        <v>0</v>
      </c>
      <c r="K151" s="1" t="str">
        <f t="shared" si="16"/>
        <v>A-03-03-01-001Servicios Postales de Correspondencia</v>
      </c>
      <c r="L151" s="80">
        <f>VLOOKUP(K151,'Presupuesto 2025'!BL:BM,2,0)</f>
        <v>0</v>
      </c>
      <c r="M151" s="80">
        <f t="shared" si="17"/>
        <v>0</v>
      </c>
    </row>
    <row r="152" spans="2:13" x14ac:dyDescent="0.25">
      <c r="B152" s="69"/>
      <c r="C152" s="61"/>
      <c r="D152" s="56" t="s">
        <v>52</v>
      </c>
      <c r="E152" s="57" t="s">
        <v>591</v>
      </c>
      <c r="F152" s="161">
        <v>0</v>
      </c>
      <c r="G152" s="161">
        <v>0</v>
      </c>
      <c r="K152" s="1" t="str">
        <f t="shared" si="16"/>
        <v>A-03-03-01-001Desarrollo Sofware Ventanilla Virtual Trámites</v>
      </c>
      <c r="L152" s="80">
        <f>VLOOKUP(K152,'Presupuesto 2025'!BL:BM,2,0)</f>
        <v>0</v>
      </c>
      <c r="M152" s="80">
        <f t="shared" si="17"/>
        <v>0</v>
      </c>
    </row>
    <row r="153" spans="2:13" x14ac:dyDescent="0.25">
      <c r="B153" s="292" t="s">
        <v>284</v>
      </c>
      <c r="C153" s="55" t="s">
        <v>285</v>
      </c>
      <c r="D153" s="56" t="s">
        <v>52</v>
      </c>
      <c r="E153" s="57" t="s">
        <v>286</v>
      </c>
      <c r="F153" s="161">
        <v>1642722031</v>
      </c>
      <c r="G153" s="161">
        <v>1642722031</v>
      </c>
      <c r="K153" s="1" t="str">
        <f t="shared" si="16"/>
        <v>A-03-03-01-001Conectividad y Comunicaciones</v>
      </c>
      <c r="L153" s="80">
        <f>VLOOKUP(K153,'Presupuesto 2025'!BL:BM,2,0)</f>
        <v>1642722031</v>
      </c>
      <c r="M153" s="80">
        <f t="shared" si="17"/>
        <v>0</v>
      </c>
    </row>
    <row r="154" spans="2:13" x14ac:dyDescent="0.25">
      <c r="B154" s="68"/>
      <c r="C154" s="59"/>
      <c r="D154" s="56" t="s">
        <v>52</v>
      </c>
      <c r="E154" s="57" t="s">
        <v>287</v>
      </c>
      <c r="F154" s="161">
        <v>0</v>
      </c>
      <c r="G154" s="161">
        <v>0</v>
      </c>
      <c r="K154" s="1" t="str">
        <f t="shared" si="16"/>
        <v>A-03-03-01-001Dotación de Equipos</v>
      </c>
      <c r="L154" s="80">
        <f>VLOOKUP(K154,'Presupuesto 2025'!BL:BM,2,0)</f>
        <v>0</v>
      </c>
      <c r="M154" s="80">
        <f t="shared" si="17"/>
        <v>0</v>
      </c>
    </row>
    <row r="155" spans="2:13" x14ac:dyDescent="0.25">
      <c r="B155" s="69"/>
      <c r="C155" s="61"/>
      <c r="D155" s="56" t="s">
        <v>52</v>
      </c>
      <c r="E155" s="57" t="s">
        <v>288</v>
      </c>
      <c r="F155" s="161">
        <v>0</v>
      </c>
      <c r="G155" s="161">
        <v>0</v>
      </c>
      <c r="K155" s="1" t="str">
        <f t="shared" si="16"/>
        <v>A-03-03-01-001Renovación y Adquisición de Licenciamiento</v>
      </c>
      <c r="L155" s="80">
        <f>VLOOKUP(K155,'Presupuesto 2025'!BL:BM,2,0)</f>
        <v>0</v>
      </c>
      <c r="M155" s="80">
        <f t="shared" si="17"/>
        <v>0</v>
      </c>
    </row>
    <row r="156" spans="2:13" x14ac:dyDescent="0.25">
      <c r="B156" s="69"/>
      <c r="C156" s="61"/>
      <c r="D156" s="56" t="s">
        <v>52</v>
      </c>
      <c r="E156" s="57" t="s">
        <v>289</v>
      </c>
      <c r="F156" s="161">
        <v>0</v>
      </c>
      <c r="G156" s="161">
        <v>0</v>
      </c>
      <c r="K156" s="1" t="str">
        <f t="shared" si="16"/>
        <v>A-03-03-01-001Servicio Premier de Microsoft y Conexos</v>
      </c>
      <c r="L156" s="80">
        <f>VLOOKUP(K156,'Presupuesto 2025'!BL:BM,2,0)</f>
        <v>0</v>
      </c>
      <c r="M156" s="80">
        <f t="shared" si="17"/>
        <v>0</v>
      </c>
    </row>
    <row r="157" spans="2:13" x14ac:dyDescent="0.25">
      <c r="B157" s="69"/>
      <c r="C157" s="61"/>
      <c r="D157" s="56" t="s">
        <v>52</v>
      </c>
      <c r="E157" s="57" t="s">
        <v>290</v>
      </c>
      <c r="F157" s="161">
        <v>13559105153</v>
      </c>
      <c r="G157" s="161">
        <v>13559105153</v>
      </c>
      <c r="K157" s="1" t="str">
        <f t="shared" si="16"/>
        <v>A-03-03-01-001Servicios Tecnológicos</v>
      </c>
      <c r="L157" s="80">
        <f>VLOOKUP(K157,'Presupuesto 2025'!BL:BM,2,0)</f>
        <v>13559105153</v>
      </c>
      <c r="M157" s="80">
        <f t="shared" si="17"/>
        <v>0</v>
      </c>
    </row>
    <row r="158" spans="2:13" x14ac:dyDescent="0.25">
      <c r="B158" s="292" t="s">
        <v>291</v>
      </c>
      <c r="C158" s="55" t="s">
        <v>292</v>
      </c>
      <c r="D158" s="56" t="s">
        <v>68</v>
      </c>
      <c r="E158" s="57" t="s">
        <v>593</v>
      </c>
      <c r="F158" s="161">
        <v>0</v>
      </c>
      <c r="G158" s="161">
        <v>0</v>
      </c>
      <c r="K158" s="1" t="str">
        <f t="shared" si="16"/>
        <v>A-02-02-02-008-003Herramienta medición de satisfacción</v>
      </c>
      <c r="L158" s="80">
        <f>VLOOKUP(K158,'Presupuesto 2025'!BL:BM,2,0)</f>
        <v>0</v>
      </c>
      <c r="M158" s="80">
        <f t="shared" si="17"/>
        <v>0</v>
      </c>
    </row>
    <row r="159" spans="2:13" x14ac:dyDescent="0.25">
      <c r="B159" s="68"/>
      <c r="C159" s="59"/>
      <c r="D159" s="56" t="s">
        <v>52</v>
      </c>
      <c r="E159" s="57" t="s">
        <v>293</v>
      </c>
      <c r="F159" s="161">
        <v>372322870</v>
      </c>
      <c r="G159" s="161">
        <v>372322870</v>
      </c>
      <c r="K159" s="1" t="str">
        <f t="shared" ref="K159:K160" si="22">D159&amp;E159</f>
        <v>A-03-03-01-001Administrar Servicio Centro de Contacto</v>
      </c>
      <c r="L159" s="80">
        <f>VLOOKUP(K159,'Presupuesto 2025'!BL:BM,2,0)</f>
        <v>372322870</v>
      </c>
      <c r="M159" s="80">
        <f t="shared" ref="M159:M160" si="23">G159-L159</f>
        <v>0</v>
      </c>
    </row>
    <row r="160" spans="2:13" x14ac:dyDescent="0.25">
      <c r="B160" s="292"/>
      <c r="C160" s="61"/>
      <c r="D160" s="56" t="s">
        <v>52</v>
      </c>
      <c r="E160" s="57" t="s">
        <v>592</v>
      </c>
      <c r="F160" s="161">
        <v>0</v>
      </c>
      <c r="G160" s="161">
        <v>0</v>
      </c>
      <c r="K160" s="1" t="str">
        <f t="shared" si="22"/>
        <v xml:space="preserve">A-03-03-01-001Asistencia técnica y sensibilización enfoque diferencial </v>
      </c>
      <c r="L160" s="80">
        <f>VLOOKUP(K160,'Presupuesto 2025'!BL:BM,2,0)</f>
        <v>0</v>
      </c>
      <c r="M160" s="80">
        <f t="shared" si="23"/>
        <v>0</v>
      </c>
    </row>
    <row r="161" spans="2:13" x14ac:dyDescent="0.25">
      <c r="B161" s="292" t="s">
        <v>297</v>
      </c>
      <c r="C161" s="55" t="s">
        <v>298</v>
      </c>
      <c r="D161" s="56" t="s">
        <v>296</v>
      </c>
      <c r="E161" s="57" t="s">
        <v>299</v>
      </c>
      <c r="F161" s="161">
        <v>0</v>
      </c>
      <c r="G161" s="161">
        <v>0</v>
      </c>
      <c r="K161" s="1" t="str">
        <f t="shared" si="16"/>
        <v>A-02-02-01-002-007Elementos de SST, emergencias y ergonómicos</v>
      </c>
      <c r="L161" s="80">
        <f>VLOOKUP(K161,'Presupuesto 2025'!BL:BM,2,0)</f>
        <v>0</v>
      </c>
      <c r="M161" s="80">
        <f t="shared" si="17"/>
        <v>0</v>
      </c>
    </row>
    <row r="162" spans="2:13" x14ac:dyDescent="0.25">
      <c r="B162" s="69"/>
      <c r="C162" s="61"/>
      <c r="D162" s="56" t="s">
        <v>300</v>
      </c>
      <c r="E162" s="57" t="s">
        <v>302</v>
      </c>
      <c r="F162" s="161">
        <v>107046118</v>
      </c>
      <c r="G162" s="161">
        <v>107046118</v>
      </c>
      <c r="K162" s="1" t="str">
        <f t="shared" si="16"/>
        <v>A-02-02-01-002-008Dotación de Personal</v>
      </c>
      <c r="L162" s="80">
        <f>VLOOKUP(K162,'Presupuesto 2025'!BL:BM,2,0)</f>
        <v>107046118</v>
      </c>
      <c r="M162" s="80">
        <f t="shared" si="17"/>
        <v>0</v>
      </c>
    </row>
    <row r="163" spans="2:13" x14ac:dyDescent="0.25">
      <c r="B163" s="69"/>
      <c r="C163" s="61"/>
      <c r="D163" s="56" t="s">
        <v>300</v>
      </c>
      <c r="E163" s="57" t="s">
        <v>299</v>
      </c>
      <c r="F163" s="161">
        <v>0</v>
      </c>
      <c r="G163" s="161">
        <v>0</v>
      </c>
      <c r="K163" s="1" t="str">
        <f t="shared" si="16"/>
        <v>A-02-02-01-002-008Elementos de SST, emergencias y ergonómicos</v>
      </c>
      <c r="L163" s="80">
        <f>VLOOKUP(K163,'Presupuesto 2025'!BL:BM,2,0)</f>
        <v>0</v>
      </c>
      <c r="M163" s="80">
        <f t="shared" si="17"/>
        <v>0</v>
      </c>
    </row>
    <row r="164" spans="2:13" x14ac:dyDescent="0.25">
      <c r="B164" s="69"/>
      <c r="C164" s="61"/>
      <c r="D164" s="56" t="s">
        <v>241</v>
      </c>
      <c r="E164" s="57" t="s">
        <v>299</v>
      </c>
      <c r="F164" s="161">
        <v>0</v>
      </c>
      <c r="G164" s="161">
        <v>0</v>
      </c>
      <c r="K164" s="1" t="str">
        <f t="shared" si="16"/>
        <v>A-02-02-01-003-005Elementos de SST, emergencias y ergonómicos</v>
      </c>
      <c r="L164" s="80">
        <f>VLOOKUP(K164,'Presupuesto 2025'!BL:BM,2,0)</f>
        <v>0</v>
      </c>
      <c r="M164" s="80">
        <f t="shared" si="17"/>
        <v>0</v>
      </c>
    </row>
    <row r="165" spans="2:13" x14ac:dyDescent="0.25">
      <c r="B165" s="69"/>
      <c r="C165" s="61"/>
      <c r="D165" s="56" t="s">
        <v>301</v>
      </c>
      <c r="E165" s="57" t="s">
        <v>299</v>
      </c>
      <c r="F165" s="161">
        <v>160000000</v>
      </c>
      <c r="G165" s="161">
        <v>160000000</v>
      </c>
      <c r="K165" s="1" t="str">
        <f t="shared" si="16"/>
        <v>A-02-02-01-003-008Elementos de SST, emergencias y ergonómicos</v>
      </c>
      <c r="L165" s="80">
        <f>VLOOKUP(K165,'Presupuesto 2025'!BL:BM,2,0)</f>
        <v>160000000</v>
      </c>
      <c r="M165" s="80">
        <f t="shared" si="17"/>
        <v>0</v>
      </c>
    </row>
    <row r="166" spans="2:13" x14ac:dyDescent="0.25">
      <c r="B166" s="69"/>
      <c r="C166" s="61"/>
      <c r="D166" t="s">
        <v>303</v>
      </c>
      <c r="E166" s="57" t="s">
        <v>304</v>
      </c>
      <c r="F166" s="161">
        <v>0</v>
      </c>
      <c r="G166" s="161">
        <v>0</v>
      </c>
      <c r="K166" s="1" t="str">
        <f t="shared" si="16"/>
        <v>A-02-02-01-004-008Apoyo Monturas</v>
      </c>
      <c r="L166" s="80">
        <f>VLOOKUP(K166,'Presupuesto 2025'!BL:BM,2,0)</f>
        <v>0</v>
      </c>
      <c r="M166" s="80">
        <f t="shared" ref="M166" si="24">G166-L166</f>
        <v>0</v>
      </c>
    </row>
    <row r="167" spans="2:13" x14ac:dyDescent="0.25">
      <c r="B167" s="69"/>
      <c r="C167" s="61"/>
      <c r="D167" s="56" t="s">
        <v>226</v>
      </c>
      <c r="E167" s="57" t="s">
        <v>306</v>
      </c>
      <c r="F167" s="161">
        <v>150000000</v>
      </c>
      <c r="G167" s="161">
        <v>150000000</v>
      </c>
      <c r="K167" s="1" t="str">
        <f t="shared" si="16"/>
        <v>A-02-02-02-006-004Comisiones y Gastos de Viaje - Gastos de Transporte</v>
      </c>
      <c r="L167" s="80">
        <f>VLOOKUP(K167,'Presupuesto 2025'!BL:BM,2,0)</f>
        <v>150000000</v>
      </c>
      <c r="M167" s="80">
        <f t="shared" si="17"/>
        <v>0</v>
      </c>
    </row>
    <row r="168" spans="2:13" x14ac:dyDescent="0.25">
      <c r="B168" s="69"/>
      <c r="C168" s="61"/>
      <c r="D168" s="56" t="s">
        <v>226</v>
      </c>
      <c r="E168" s="57" t="s">
        <v>305</v>
      </c>
      <c r="F168" s="161">
        <v>300000000</v>
      </c>
      <c r="G168" s="161">
        <v>300000000</v>
      </c>
      <c r="K168" s="1" t="str">
        <f t="shared" si="16"/>
        <v>A-02-02-02-006-004Adquisición de tiquetes</v>
      </c>
      <c r="L168" s="80">
        <f>VLOOKUP(K168,'Presupuesto 2025'!BL:BM,2,0)</f>
        <v>300000000</v>
      </c>
      <c r="M168" s="80">
        <f t="shared" si="17"/>
        <v>0</v>
      </c>
    </row>
    <row r="169" spans="2:13" x14ac:dyDescent="0.25">
      <c r="B169" s="69"/>
      <c r="C169" s="61"/>
      <c r="D169" s="56" t="s">
        <v>200</v>
      </c>
      <c r="E169" s="57" t="s">
        <v>307</v>
      </c>
      <c r="F169" s="161">
        <v>30000000</v>
      </c>
      <c r="G169" s="161">
        <v>30000000</v>
      </c>
      <c r="K169" s="1" t="str">
        <f t="shared" si="16"/>
        <v>A-02-02-02-006-005Comisiones y Gastos de Viaje - Transporte de carga</v>
      </c>
      <c r="L169" s="80">
        <f>VLOOKUP(K169,'Presupuesto 2025'!BL:BM,2,0)</f>
        <v>30000000</v>
      </c>
      <c r="M169" s="80">
        <f t="shared" si="17"/>
        <v>0</v>
      </c>
    </row>
    <row r="170" spans="2:13" x14ac:dyDescent="0.25">
      <c r="B170" s="69"/>
      <c r="C170" s="61"/>
      <c r="D170" s="56" t="s">
        <v>210</v>
      </c>
      <c r="E170" s="57" t="s">
        <v>310</v>
      </c>
      <c r="F170" s="161">
        <v>65000000</v>
      </c>
      <c r="G170" s="161">
        <v>65000000</v>
      </c>
      <c r="K170" s="1" t="str">
        <f t="shared" si="16"/>
        <v>A-02-02-02-006-009Teletrabajo - Energia</v>
      </c>
      <c r="L170" s="80">
        <f>VLOOKUP(K170,'Presupuesto 2025'!BL:BM,2,0)</f>
        <v>65000000</v>
      </c>
      <c r="M170" s="80">
        <f t="shared" si="17"/>
        <v>0</v>
      </c>
    </row>
    <row r="171" spans="2:13" x14ac:dyDescent="0.25">
      <c r="B171" s="69"/>
      <c r="C171" s="61"/>
      <c r="D171" s="56" t="s">
        <v>68</v>
      </c>
      <c r="E171" s="57" t="s">
        <v>312</v>
      </c>
      <c r="F171" s="161">
        <v>117000000</v>
      </c>
      <c r="G171" s="161">
        <v>117000000</v>
      </c>
      <c r="K171" s="1" t="str">
        <f t="shared" si="16"/>
        <v>A-02-02-02-008-003Batería de Riesgo Psicosocial</v>
      </c>
      <c r="L171" s="80">
        <f>VLOOKUP(K171,'Presupuesto 2025'!BL:BM,2,0)</f>
        <v>117000000</v>
      </c>
      <c r="M171" s="80">
        <f t="shared" si="17"/>
        <v>0</v>
      </c>
    </row>
    <row r="172" spans="2:13" x14ac:dyDescent="0.25">
      <c r="B172" s="69"/>
      <c r="C172" s="61"/>
      <c r="D172" s="56" t="s">
        <v>68</v>
      </c>
      <c r="E172" s="57" t="s">
        <v>313</v>
      </c>
      <c r="F172" s="161">
        <v>0</v>
      </c>
      <c r="G172" s="161">
        <v>0</v>
      </c>
      <c r="K172" s="1" t="str">
        <f t="shared" ref="K172:K176" si="25">D172&amp;E172</f>
        <v>A-02-02-02-008-003Bienestar Enfocado al Clima, Cultura y Gestión del Cambio</v>
      </c>
      <c r="L172" s="80">
        <f>VLOOKUP(K172,'Presupuesto 2025'!BL:BM,2,0)</f>
        <v>0</v>
      </c>
      <c r="M172" s="80">
        <f t="shared" ref="M172:M176" si="26">G172-L172</f>
        <v>0</v>
      </c>
    </row>
    <row r="173" spans="2:13" x14ac:dyDescent="0.25">
      <c r="B173" s="69"/>
      <c r="C173" s="61"/>
      <c r="D173" s="56" t="s">
        <v>68</v>
      </c>
      <c r="E173" s="57" t="s">
        <v>314</v>
      </c>
      <c r="F173" s="161">
        <v>0</v>
      </c>
      <c r="G173" s="161">
        <v>0</v>
      </c>
      <c r="K173" s="1" t="str">
        <f t="shared" si="25"/>
        <v>A-02-02-02-008-003Implementación Sello Equipares</v>
      </c>
      <c r="L173" s="80">
        <f>VLOOKUP(K173,'Presupuesto 2025'!BL:BM,2,0)</f>
        <v>0</v>
      </c>
      <c r="M173" s="80">
        <f t="shared" si="26"/>
        <v>0</v>
      </c>
    </row>
    <row r="174" spans="2:13" x14ac:dyDescent="0.25">
      <c r="B174" s="69"/>
      <c r="C174" s="61"/>
      <c r="D174" s="56" t="s">
        <v>68</v>
      </c>
      <c r="E174" s="57" t="s">
        <v>315</v>
      </c>
      <c r="F174" s="161">
        <v>169858564.74000001</v>
      </c>
      <c r="G174" s="161">
        <v>169858564.74000001</v>
      </c>
      <c r="K174" s="1" t="str">
        <f t="shared" si="25"/>
        <v>A-02-02-02-008-003Software Gestión Talento Humano</v>
      </c>
      <c r="L174" s="80">
        <f>VLOOKUP(K174,'Presupuesto 2025'!BL:BM,2,0)</f>
        <v>169858564.74000001</v>
      </c>
      <c r="M174" s="80">
        <f t="shared" si="26"/>
        <v>0</v>
      </c>
    </row>
    <row r="175" spans="2:13" x14ac:dyDescent="0.25">
      <c r="B175" s="69"/>
      <c r="C175" s="61"/>
      <c r="D175" s="56" t="s">
        <v>85</v>
      </c>
      <c r="E175" s="57" t="s">
        <v>316</v>
      </c>
      <c r="F175" s="161">
        <v>0</v>
      </c>
      <c r="G175" s="161">
        <v>0</v>
      </c>
      <c r="K175" s="1" t="str">
        <f t="shared" si="25"/>
        <v>A-02-02-02-008-004Pruebas Psicotécnicas</v>
      </c>
      <c r="L175" s="80">
        <f>VLOOKUP(K175,'Presupuesto 2025'!BL:BM,2,0)</f>
        <v>0</v>
      </c>
      <c r="M175" s="80">
        <f t="shared" si="26"/>
        <v>0</v>
      </c>
    </row>
    <row r="176" spans="2:13" x14ac:dyDescent="0.25">
      <c r="B176" s="69"/>
      <c r="C176" s="61"/>
      <c r="D176" s="56" t="s">
        <v>85</v>
      </c>
      <c r="E176" s="57" t="s">
        <v>311</v>
      </c>
      <c r="F176" s="161">
        <v>65000000</v>
      </c>
      <c r="G176" s="161">
        <v>65000000</v>
      </c>
      <c r="K176" s="1" t="str">
        <f t="shared" si="25"/>
        <v>A-02-02-02-008-004Teletrabajo - Internet</v>
      </c>
      <c r="L176" s="80">
        <f>VLOOKUP(K176,'Presupuesto 2025'!BL:BM,2,0)</f>
        <v>65000000</v>
      </c>
      <c r="M176" s="80">
        <f t="shared" si="26"/>
        <v>0</v>
      </c>
    </row>
    <row r="177" spans="2:13" x14ac:dyDescent="0.25">
      <c r="B177" s="69"/>
      <c r="C177" s="61"/>
      <c r="D177" s="56" t="s">
        <v>144</v>
      </c>
      <c r="E177" s="57" t="s">
        <v>317</v>
      </c>
      <c r="F177" s="161">
        <v>0</v>
      </c>
      <c r="G177" s="161">
        <v>0</v>
      </c>
      <c r="K177" s="1" t="str">
        <f t="shared" si="16"/>
        <v>A-02-02-02-008-005Pago Comisión Nacional del Servicio Civil</v>
      </c>
      <c r="L177" s="80">
        <f>VLOOKUP(K177,'Presupuesto 2025'!BL:BM,2,0)</f>
        <v>0</v>
      </c>
      <c r="M177" s="80">
        <f t="shared" si="17"/>
        <v>0</v>
      </c>
    </row>
    <row r="178" spans="2:13" x14ac:dyDescent="0.25">
      <c r="B178" s="69"/>
      <c r="C178" s="61"/>
      <c r="D178" s="56" t="s">
        <v>318</v>
      </c>
      <c r="E178" s="57" t="s">
        <v>319</v>
      </c>
      <c r="F178" s="161">
        <v>250000000</v>
      </c>
      <c r="G178" s="161">
        <v>250000000</v>
      </c>
      <c r="K178" s="1" t="str">
        <f t="shared" si="16"/>
        <v>A-02-02-02-009-002Capacitación, Cursos y Seminarios</v>
      </c>
      <c r="L178" s="80">
        <f>VLOOKUP(K178,'Presupuesto 2025'!BL:BM,2,0)</f>
        <v>250000000</v>
      </c>
      <c r="M178" s="80">
        <f t="shared" si="17"/>
        <v>0</v>
      </c>
    </row>
    <row r="179" spans="2:13" x14ac:dyDescent="0.25">
      <c r="B179" s="69"/>
      <c r="C179" s="61"/>
      <c r="D179" s="56" t="s">
        <v>318</v>
      </c>
      <c r="E179" s="57" t="s">
        <v>320</v>
      </c>
      <c r="F179" s="161">
        <v>79500000</v>
      </c>
      <c r="G179" s="161">
        <v>79500000</v>
      </c>
      <c r="K179" s="1" t="str">
        <f t="shared" si="16"/>
        <v>A-02-02-02-009-002Incentivos Educación Formal</v>
      </c>
      <c r="L179" s="80">
        <f>VLOOKUP(K179,'Presupuesto 2025'!BL:BM,2,0)</f>
        <v>79500000</v>
      </c>
      <c r="M179" s="80">
        <f t="shared" si="17"/>
        <v>0</v>
      </c>
    </row>
    <row r="180" spans="2:13" ht="30" x14ac:dyDescent="0.25">
      <c r="B180" s="69"/>
      <c r="C180" s="61"/>
      <c r="D180" s="56" t="s">
        <v>219</v>
      </c>
      <c r="E180" s="57" t="s">
        <v>321</v>
      </c>
      <c r="F180" s="161">
        <v>80000000</v>
      </c>
      <c r="G180" s="161">
        <v>80000000</v>
      </c>
      <c r="K180" s="1" t="str">
        <f t="shared" si="16"/>
        <v>A-02-02-02-009-003Exámenes Médicos Ocupacionales, Actividades Semana de la Salud y Vacunación</v>
      </c>
      <c r="L180" s="80">
        <f>VLOOKUP(K180,'Presupuesto 2025'!BL:BM,2,0)</f>
        <v>80000000</v>
      </c>
      <c r="M180" s="80">
        <f t="shared" si="17"/>
        <v>0</v>
      </c>
    </row>
    <row r="181" spans="2:13" x14ac:dyDescent="0.25">
      <c r="B181" s="69"/>
      <c r="C181" s="61"/>
      <c r="D181" s="56" t="s">
        <v>322</v>
      </c>
      <c r="E181" s="57" t="s">
        <v>323</v>
      </c>
      <c r="F181" s="161">
        <v>250000000</v>
      </c>
      <c r="G181" s="161">
        <v>250000000</v>
      </c>
      <c r="K181" s="1" t="str">
        <f t="shared" si="16"/>
        <v>A-02-02-02-009-006Actividades de Selección, Salud Ocupacional, Bienestar y Capacitación</v>
      </c>
      <c r="L181" s="80">
        <f>VLOOKUP(K181,'Presupuesto 2025'!BL:BM,2,0)</f>
        <v>250000000</v>
      </c>
      <c r="M181" s="80">
        <f t="shared" si="17"/>
        <v>0</v>
      </c>
    </row>
    <row r="182" spans="2:13" x14ac:dyDescent="0.25">
      <c r="B182" s="69"/>
      <c r="C182" s="61"/>
      <c r="D182" s="56" t="s">
        <v>322</v>
      </c>
      <c r="E182" s="57" t="s">
        <v>324</v>
      </c>
      <c r="F182" s="161">
        <v>0</v>
      </c>
      <c r="G182" s="161">
        <v>0</v>
      </c>
      <c r="K182" s="1" t="str">
        <f t="shared" si="16"/>
        <v>A-02-02-02-009-006Bienestar Social en Salud y Educación Física</v>
      </c>
      <c r="L182" s="80">
        <f>VLOOKUP(K182,'Presupuesto 2025'!BL:BM,2,0)</f>
        <v>0</v>
      </c>
      <c r="M182" s="80">
        <f t="shared" si="17"/>
        <v>0</v>
      </c>
    </row>
    <row r="183" spans="2:13" x14ac:dyDescent="0.25">
      <c r="B183" s="69"/>
      <c r="C183" s="61"/>
      <c r="D183" s="56" t="s">
        <v>223</v>
      </c>
      <c r="E183" s="57" t="s">
        <v>308</v>
      </c>
      <c r="F183" s="161">
        <v>150000000</v>
      </c>
      <c r="G183" s="161">
        <v>150000000</v>
      </c>
      <c r="K183" s="1" t="str">
        <f t="shared" si="16"/>
        <v>A-02-02-02-010Comisiones y Gastos de Viaje - Viaticos</v>
      </c>
      <c r="L183" s="80">
        <f>VLOOKUP(K183,'Presupuesto 2025'!BL:BM,2,0)</f>
        <v>150000000</v>
      </c>
      <c r="M183" s="80">
        <f t="shared" si="17"/>
        <v>0</v>
      </c>
    </row>
    <row r="184" spans="2:13" x14ac:dyDescent="0.25">
      <c r="B184" s="69"/>
      <c r="C184" s="61"/>
      <c r="D184" s="56" t="s">
        <v>223</v>
      </c>
      <c r="E184" s="57" t="s">
        <v>594</v>
      </c>
      <c r="F184" s="161">
        <v>0</v>
      </c>
      <c r="G184" s="161">
        <v>0</v>
      </c>
      <c r="K184" s="1" t="str">
        <f t="shared" si="16"/>
        <v xml:space="preserve">A-02-02-02-010Financiamiento de área protegida a Nivel Nacional </v>
      </c>
      <c r="L184" s="80">
        <f>VLOOKUP(K184,'Presupuesto 2025'!BL:BM,2,0)</f>
        <v>0</v>
      </c>
      <c r="M184" s="80">
        <f t="shared" si="17"/>
        <v>0</v>
      </c>
    </row>
    <row r="185" spans="2:13" x14ac:dyDescent="0.25">
      <c r="B185" s="69"/>
      <c r="C185" s="61"/>
      <c r="D185" s="56" t="s">
        <v>223</v>
      </c>
      <c r="E185" s="57" t="s">
        <v>595</v>
      </c>
      <c r="F185" s="161">
        <v>10000000</v>
      </c>
      <c r="G185" s="161">
        <v>10000000</v>
      </c>
      <c r="K185" s="1" t="str">
        <f t="shared" si="16"/>
        <v>A-02-02-02-010Licenciamiento para desarrollo de cursos virtuales</v>
      </c>
      <c r="L185" s="80">
        <f>VLOOKUP(K185,'Presupuesto 2025'!BL:BM,2,0)</f>
        <v>10000000</v>
      </c>
      <c r="M185" s="80">
        <f t="shared" si="17"/>
        <v>0</v>
      </c>
    </row>
    <row r="186" spans="2:13" x14ac:dyDescent="0.25">
      <c r="B186" s="69"/>
      <c r="C186" s="61"/>
      <c r="D186" s="56" t="s">
        <v>52</v>
      </c>
      <c r="E186" s="57" t="s">
        <v>309</v>
      </c>
      <c r="F186" s="161">
        <v>0</v>
      </c>
      <c r="G186" s="161">
        <v>0</v>
      </c>
      <c r="K186" s="1" t="str">
        <f t="shared" si="16"/>
        <v>A-03-03-01-001Comisiones y Gastos de Viaje - Empleados - Contratistas</v>
      </c>
      <c r="L186" s="80">
        <f>VLOOKUP(K186,'Presupuesto 2025'!BL:BM,2,0)</f>
        <v>0</v>
      </c>
      <c r="M186" s="80">
        <f t="shared" si="17"/>
        <v>0</v>
      </c>
    </row>
    <row r="187" spans="2:13" x14ac:dyDescent="0.25">
      <c r="B187" s="69"/>
      <c r="C187" s="61"/>
      <c r="D187" s="56" t="s">
        <v>52</v>
      </c>
      <c r="E187" s="57" t="s">
        <v>299</v>
      </c>
      <c r="F187" s="161">
        <v>0</v>
      </c>
      <c r="G187" s="161">
        <v>0</v>
      </c>
      <c r="K187" s="1" t="str">
        <f t="shared" si="16"/>
        <v>A-03-03-01-001Elementos de SST, emergencias y ergonómicos</v>
      </c>
      <c r="L187" s="80">
        <f>VLOOKUP(K187,'Presupuesto 2025'!BL:BM,2,0)</f>
        <v>0</v>
      </c>
      <c r="M187" s="80">
        <f t="shared" si="17"/>
        <v>0</v>
      </c>
    </row>
    <row r="188" spans="2:13" x14ac:dyDescent="0.25">
      <c r="B188" s="69"/>
      <c r="C188" s="61"/>
      <c r="D188" s="56" t="s">
        <v>52</v>
      </c>
      <c r="E188" s="57" t="s">
        <v>305</v>
      </c>
      <c r="F188" s="161">
        <v>0</v>
      </c>
      <c r="G188" s="161">
        <v>0</v>
      </c>
      <c r="K188" s="1" t="str">
        <f t="shared" si="16"/>
        <v>A-03-03-01-001Adquisición de tiquetes</v>
      </c>
      <c r="L188" s="80">
        <f>VLOOKUP(K188,'Presupuesto 2025'!BL:BM,2,0)</f>
        <v>0</v>
      </c>
      <c r="M188" s="80">
        <f t="shared" si="17"/>
        <v>0</v>
      </c>
    </row>
    <row r="189" spans="2:13" x14ac:dyDescent="0.25">
      <c r="B189" s="292" t="s">
        <v>329</v>
      </c>
      <c r="C189" s="55" t="s">
        <v>330</v>
      </c>
      <c r="D189" s="62" t="s">
        <v>327</v>
      </c>
      <c r="E189" s="63" t="s">
        <v>331</v>
      </c>
      <c r="F189" s="162">
        <v>37697000000</v>
      </c>
      <c r="G189" s="162">
        <v>37697000000</v>
      </c>
      <c r="K189" s="1" t="str">
        <f t="shared" si="16"/>
        <v>A-01-01-01Nómina Planta Funcionarios ARN - Salario</v>
      </c>
      <c r="L189" s="80">
        <f>VLOOKUP(K189,'Presupuesto 2025'!BL:BM,2,0)</f>
        <v>37697000000</v>
      </c>
      <c r="M189" s="80">
        <f t="shared" si="17"/>
        <v>0</v>
      </c>
    </row>
    <row r="190" spans="2:13" x14ac:dyDescent="0.25">
      <c r="B190" s="68"/>
      <c r="C190" s="59"/>
      <c r="D190" s="56" t="s">
        <v>332</v>
      </c>
      <c r="E190" s="57" t="s">
        <v>334</v>
      </c>
      <c r="F190" s="161">
        <v>13676000000</v>
      </c>
      <c r="G190" s="161">
        <v>13676000000</v>
      </c>
      <c r="K190" s="1" t="str">
        <f t="shared" si="16"/>
        <v>A-01-01-02Nómina Planta Funcionarios ARN - Contribuciones inherentes a la nómina</v>
      </c>
      <c r="L190" s="80">
        <f>VLOOKUP(K190,'Presupuesto 2025'!BL:BM,2,0)</f>
        <v>13676000000</v>
      </c>
      <c r="M190" s="80">
        <f t="shared" si="17"/>
        <v>0</v>
      </c>
    </row>
    <row r="191" spans="2:13" ht="30" x14ac:dyDescent="0.25">
      <c r="B191" s="69"/>
      <c r="C191" s="61"/>
      <c r="D191" s="56" t="s">
        <v>335</v>
      </c>
      <c r="E191" s="57" t="s">
        <v>337</v>
      </c>
      <c r="F191" s="161">
        <v>3226000000</v>
      </c>
      <c r="G191" s="161">
        <v>3226000000</v>
      </c>
      <c r="K191" s="1" t="str">
        <f t="shared" si="16"/>
        <v>A-01-01-03Nómina Planta Funcionarios ARN - Remuneraciones no constitutivas de factor salarial</v>
      </c>
      <c r="L191" s="80">
        <f>VLOOKUP(K191,'Presupuesto 2025'!BL:BM,2,0)</f>
        <v>3226000000</v>
      </c>
      <c r="M191" s="80">
        <f t="shared" si="17"/>
        <v>0</v>
      </c>
    </row>
    <row r="192" spans="2:13" x14ac:dyDescent="0.25">
      <c r="B192" s="69"/>
      <c r="C192" s="61"/>
      <c r="D192" s="56" t="s">
        <v>346</v>
      </c>
      <c r="E192" s="57" t="s">
        <v>347</v>
      </c>
      <c r="F192" s="161">
        <v>80000000</v>
      </c>
      <c r="G192" s="161">
        <v>80000000</v>
      </c>
      <c r="K192" s="1" t="str">
        <f t="shared" si="16"/>
        <v>A-03-04-02-12-001Incapacidades (no de pensiones)</v>
      </c>
      <c r="L192" s="80">
        <f>VLOOKUP(K192,'Presupuesto 2025'!BL:BM,2,0)</f>
        <v>80000000</v>
      </c>
      <c r="M192" s="80">
        <f t="shared" si="17"/>
        <v>0</v>
      </c>
    </row>
    <row r="193" spans="2:13" x14ac:dyDescent="0.25">
      <c r="B193" s="70"/>
      <c r="C193" s="71"/>
      <c r="D193" s="72" t="s">
        <v>348</v>
      </c>
      <c r="E193" s="73" t="s">
        <v>349</v>
      </c>
      <c r="F193" s="163">
        <v>120000000</v>
      </c>
      <c r="G193" s="163">
        <v>120000000</v>
      </c>
      <c r="K193" s="1" t="str">
        <f t="shared" ref="K193" si="27">D193&amp;E193</f>
        <v>A-03-04-02-12-002Incapacidades, Licencias de Maternidad y Paternidad</v>
      </c>
      <c r="L193" s="80">
        <f>VLOOKUP(K193,'Presupuesto 2025'!BL:BM,2,0)</f>
        <v>120000000</v>
      </c>
      <c r="M193" s="80">
        <f t="shared" ref="M193" si="28">G193-L193</f>
        <v>0</v>
      </c>
    </row>
    <row r="194" spans="2:13" ht="15.75" thickBot="1" x14ac:dyDescent="0.3">
      <c r="E194" s="299" t="s">
        <v>601</v>
      </c>
      <c r="F194" s="300"/>
      <c r="G194" s="164">
        <f>+G8+G27+G66</f>
        <v>91059084174.000015</v>
      </c>
      <c r="L194" s="80"/>
      <c r="M194" s="80"/>
    </row>
    <row r="195" spans="2:13" x14ac:dyDescent="0.25">
      <c r="C195" s="74"/>
      <c r="D195" s="75"/>
      <c r="E195" s="48"/>
      <c r="F195" s="165"/>
      <c r="G195" s="165"/>
    </row>
    <row r="196" spans="2:13" x14ac:dyDescent="0.25">
      <c r="B196" s="76" t="s">
        <v>600</v>
      </c>
      <c r="D196" s="75"/>
      <c r="E196" s="48"/>
      <c r="F196" s="165"/>
      <c r="G196" s="165"/>
    </row>
    <row r="197" spans="2:13" x14ac:dyDescent="0.25">
      <c r="C197" s="74"/>
      <c r="D197" s="75"/>
      <c r="E197" s="48"/>
      <c r="F197" s="165"/>
      <c r="G197" s="165"/>
    </row>
    <row r="198" spans="2:13" x14ac:dyDescent="0.25">
      <c r="C198" s="74"/>
      <c r="D198" s="75"/>
      <c r="E198" s="48"/>
      <c r="F198" s="165"/>
      <c r="G198" s="165"/>
    </row>
    <row r="199" spans="2:13" x14ac:dyDescent="0.25">
      <c r="C199" s="74"/>
      <c r="D199" s="75"/>
      <c r="E199" s="48"/>
      <c r="F199" s="165"/>
      <c r="G199" s="165"/>
    </row>
    <row r="200" spans="2:13" x14ac:dyDescent="0.25">
      <c r="C200" s="74"/>
      <c r="D200" s="75"/>
      <c r="E200" s="48"/>
      <c r="F200" s="165"/>
      <c r="G200" s="165"/>
    </row>
    <row r="201" spans="2:13" x14ac:dyDescent="0.25">
      <c r="C201" s="74"/>
      <c r="D201" s="75"/>
      <c r="E201" s="48"/>
      <c r="F201" s="165"/>
      <c r="G201" s="165"/>
    </row>
    <row r="202" spans="2:13" x14ac:dyDescent="0.25">
      <c r="C202" s="74"/>
      <c r="D202" s="75"/>
      <c r="E202" s="48"/>
      <c r="F202" s="165"/>
      <c r="G202" s="165"/>
    </row>
    <row r="203" spans="2:13" ht="20.25" x14ac:dyDescent="0.25">
      <c r="B203" s="77" t="s">
        <v>545</v>
      </c>
      <c r="C203" s="74"/>
      <c r="D203" s="75"/>
      <c r="E203" s="48"/>
      <c r="F203" s="165"/>
      <c r="G203" s="165"/>
    </row>
    <row r="204" spans="2:13" ht="20.25" x14ac:dyDescent="0.25">
      <c r="B204" s="78" t="s">
        <v>142</v>
      </c>
      <c r="C204" s="74"/>
      <c r="D204" s="75"/>
      <c r="E204" s="48"/>
      <c r="F204" s="165"/>
      <c r="G204" s="165"/>
    </row>
    <row r="205" spans="2:13" ht="20.25" x14ac:dyDescent="0.25">
      <c r="B205" s="78"/>
      <c r="C205" s="74"/>
      <c r="D205" s="75"/>
      <c r="E205" s="48"/>
      <c r="F205" s="165"/>
      <c r="G205" s="165"/>
    </row>
    <row r="206" spans="2:13" ht="20.25" x14ac:dyDescent="0.25">
      <c r="B206" s="78"/>
      <c r="C206" s="74"/>
      <c r="D206" s="75"/>
      <c r="E206" s="48"/>
      <c r="F206" s="165"/>
      <c r="G206" s="165"/>
    </row>
    <row r="207" spans="2:13" x14ac:dyDescent="0.25">
      <c r="B207" s="79" t="s">
        <v>598</v>
      </c>
      <c r="C207" s="74"/>
      <c r="D207" s="75"/>
      <c r="E207" s="48"/>
      <c r="F207" s="165"/>
      <c r="G207" s="165"/>
    </row>
    <row r="208" spans="2:13" x14ac:dyDescent="0.25">
      <c r="B208" s="79" t="s">
        <v>599</v>
      </c>
      <c r="G208" s="166"/>
    </row>
    <row r="209" spans="2:7" x14ac:dyDescent="0.25">
      <c r="B209" s="79"/>
      <c r="G209" s="166"/>
    </row>
  </sheetData>
  <sortState xmlns:xlrd2="http://schemas.microsoft.com/office/spreadsheetml/2017/richdata2" ref="D161:F188">
    <sortCondition ref="E161:E188"/>
  </sortState>
  <mergeCells count="4">
    <mergeCell ref="B1:G1"/>
    <mergeCell ref="B2:G2"/>
    <mergeCell ref="B4:G4"/>
    <mergeCell ref="E194:F194"/>
  </mergeCells>
  <printOptions horizontalCentered="1"/>
  <pageMargins left="0.70866141732283472" right="0.70866141732283472" top="0.74803149606299213" bottom="0.78740157480314965" header="0.31496062992125984" footer="0.31496062992125984"/>
  <pageSetup scale="35" fitToHeight="2" orientation="portrait" horizontalDpi="4294967294" verticalDpi="4294967294" r:id="rId1"/>
  <rowBreaks count="2" manualBreakCount="2">
    <brk id="75" max="6" man="1"/>
    <brk id="18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084F-0EBF-4C5D-9A5E-3ABE80D093E2}">
  <sheetPr codeName="Hoja4"/>
  <dimension ref="A1:AD29"/>
  <sheetViews>
    <sheetView showGridLines="0" zoomScale="90" zoomScaleNormal="90" workbookViewId="0"/>
  </sheetViews>
  <sheetFormatPr baseColWidth="10" defaultColWidth="11.42578125" defaultRowHeight="15" outlineLevelCol="1" x14ac:dyDescent="0.25"/>
  <cols>
    <col min="2" max="2" width="21.42578125" customWidth="1"/>
    <col min="3" max="3" width="6.42578125" hidden="1" customWidth="1" outlineLevel="1"/>
    <col min="4" max="4" width="3.7109375" hidden="1" customWidth="1" outlineLevel="1"/>
    <col min="5" max="5" width="6.140625" hidden="1" customWidth="1" outlineLevel="1"/>
    <col min="6" max="6" width="4" hidden="1" customWidth="1" outlineLevel="1"/>
    <col min="7" max="7" width="6.140625" hidden="1" customWidth="1" outlineLevel="1"/>
    <col min="8" max="8" width="4.5703125" hidden="1" customWidth="1" outlineLevel="1"/>
    <col min="9" max="11" width="6.140625" hidden="1" customWidth="1" outlineLevel="1"/>
    <col min="12" max="12" width="2.85546875" hidden="1" customWidth="1" outlineLevel="1"/>
    <col min="13" max="13" width="2.28515625" hidden="1" customWidth="1" outlineLevel="1"/>
    <col min="14" max="14" width="10.42578125" hidden="1" customWidth="1" outlineLevel="1"/>
    <col min="15" max="15" width="14.28515625" bestFit="1" customWidth="1" collapsed="1"/>
    <col min="16" max="16" width="49" customWidth="1"/>
    <col min="17" max="17" width="17.42578125" style="7" bestFit="1" customWidth="1"/>
    <col min="18" max="20" width="2.85546875" customWidth="1" outlineLevel="1"/>
    <col min="21" max="21" width="16" style="2" bestFit="1" customWidth="1" outlineLevel="1"/>
    <col min="22" max="24" width="2.85546875" customWidth="1" outlineLevel="1"/>
    <col min="25" max="26" width="17.5703125" bestFit="1" customWidth="1" outlineLevel="1"/>
    <col min="27" max="27" width="2.85546875" customWidth="1" outlineLevel="1"/>
    <col min="28" max="28" width="16.7109375" bestFit="1" customWidth="1" outlineLevel="1"/>
    <col min="29" max="29" width="2.85546875" customWidth="1" outlineLevel="1"/>
    <col min="30" max="30" width="26.5703125" customWidth="1"/>
  </cols>
  <sheetData>
    <row r="1" spans="1:30" x14ac:dyDescent="0.25">
      <c r="A1" s="84"/>
      <c r="B1" s="84" t="s">
        <v>452</v>
      </c>
    </row>
    <row r="2" spans="1:30" s="1" customFormat="1" ht="37.5" customHeight="1" x14ac:dyDescent="0.25">
      <c r="A2" s="81" t="s">
        <v>14</v>
      </c>
      <c r="B2" s="81" t="s">
        <v>453</v>
      </c>
      <c r="C2" s="81" t="s">
        <v>454</v>
      </c>
      <c r="D2" s="81">
        <v>0</v>
      </c>
      <c r="E2" s="81" t="s">
        <v>455</v>
      </c>
      <c r="F2" s="81">
        <v>0</v>
      </c>
      <c r="G2" s="81" t="s">
        <v>456</v>
      </c>
      <c r="H2" s="81">
        <v>0</v>
      </c>
      <c r="I2" s="81" t="s">
        <v>457</v>
      </c>
      <c r="J2" s="81">
        <v>0</v>
      </c>
      <c r="K2" s="81" t="s">
        <v>458</v>
      </c>
      <c r="L2" s="81">
        <v>0</v>
      </c>
      <c r="M2" s="81">
        <v>0</v>
      </c>
      <c r="N2" s="81" t="s">
        <v>459</v>
      </c>
      <c r="O2" s="81">
        <v>0</v>
      </c>
      <c r="P2" s="81" t="s">
        <v>9</v>
      </c>
      <c r="Q2" s="82" t="s">
        <v>460</v>
      </c>
      <c r="R2" s="81" t="s">
        <v>461</v>
      </c>
      <c r="S2" s="81" t="s">
        <v>462</v>
      </c>
      <c r="T2" s="81" t="s">
        <v>463</v>
      </c>
      <c r="U2" s="245" t="s">
        <v>464</v>
      </c>
      <c r="V2" s="81" t="s">
        <v>465</v>
      </c>
      <c r="W2" s="81" t="s">
        <v>466</v>
      </c>
      <c r="X2" s="81" t="s">
        <v>467</v>
      </c>
      <c r="Y2" s="81" t="s">
        <v>468</v>
      </c>
      <c r="Z2" s="81" t="s">
        <v>469</v>
      </c>
      <c r="AA2" s="81" t="s">
        <v>470</v>
      </c>
      <c r="AB2" s="81" t="s">
        <v>471</v>
      </c>
      <c r="AC2" s="81" t="s">
        <v>472</v>
      </c>
      <c r="AD2" s="4" t="s">
        <v>38</v>
      </c>
    </row>
    <row r="3" spans="1:30" x14ac:dyDescent="0.25">
      <c r="A3" s="34" t="str">
        <f t="shared" ref="A3:A27" si="0">+C3&amp;"-"&amp;E3&amp;"-"&amp;G3&amp;"-"&amp;I3</f>
        <v>A-01-01-01</v>
      </c>
      <c r="B3" s="34" t="str">
        <f>+C3&amp;"-"&amp;E3&amp;"-"&amp;G3&amp;"-"&amp;I3&amp;"-"&amp;K3&amp;"-"&amp;N3</f>
        <v>A-01-01-01-001-001</v>
      </c>
      <c r="C3" s="34" t="s">
        <v>473</v>
      </c>
      <c r="D3" s="34"/>
      <c r="E3" s="34" t="s">
        <v>474</v>
      </c>
      <c r="F3" s="34"/>
      <c r="G3" s="34" t="s">
        <v>474</v>
      </c>
      <c r="H3" s="34"/>
      <c r="I3" s="34" t="s">
        <v>474</v>
      </c>
      <c r="J3" s="34"/>
      <c r="K3" s="34" t="s">
        <v>475</v>
      </c>
      <c r="L3" s="34"/>
      <c r="M3" s="34"/>
      <c r="N3" s="34" t="s">
        <v>475</v>
      </c>
      <c r="O3" s="34"/>
      <c r="P3" s="34" t="s">
        <v>476</v>
      </c>
      <c r="Q3" s="170">
        <v>26459192000</v>
      </c>
      <c r="R3" s="6"/>
      <c r="S3" s="6"/>
      <c r="T3" s="6"/>
      <c r="U3" s="246"/>
      <c r="V3" s="6"/>
      <c r="W3" s="6"/>
      <c r="X3" s="6"/>
      <c r="Z3" s="279">
        <v>-1490000000</v>
      </c>
      <c r="AA3" s="6"/>
      <c r="AB3" s="6"/>
      <c r="AC3" s="6"/>
      <c r="AD3" s="27">
        <f t="shared" ref="AD3:AD27" si="1">SUM(Q3:AC3)</f>
        <v>24969192000</v>
      </c>
    </row>
    <row r="4" spans="1:30" x14ac:dyDescent="0.25">
      <c r="A4" s="34" t="str">
        <f t="shared" si="0"/>
        <v>A-01-01-01</v>
      </c>
      <c r="B4" s="34" t="str">
        <f t="shared" ref="B4:B27" si="2">+C4&amp;"-"&amp;E4&amp;"-"&amp;G4&amp;"-"&amp;I4&amp;"-"&amp;K4&amp;"-"&amp;N4</f>
        <v>A-01-01-01-001-003</v>
      </c>
      <c r="C4" s="34" t="s">
        <v>473</v>
      </c>
      <c r="D4" s="34"/>
      <c r="E4" s="34" t="s">
        <v>474</v>
      </c>
      <c r="F4" s="34"/>
      <c r="G4" s="34" t="s">
        <v>474</v>
      </c>
      <c r="H4" s="34"/>
      <c r="I4" s="34" t="s">
        <v>474</v>
      </c>
      <c r="J4" s="34"/>
      <c r="K4" s="34" t="s">
        <v>475</v>
      </c>
      <c r="L4" s="34"/>
      <c r="M4" s="34"/>
      <c r="N4" s="34" t="s">
        <v>477</v>
      </c>
      <c r="O4" s="34"/>
      <c r="P4" s="34" t="s">
        <v>478</v>
      </c>
      <c r="Q4" s="170">
        <v>973621000</v>
      </c>
      <c r="R4" s="6"/>
      <c r="S4" s="6"/>
      <c r="T4" s="6"/>
      <c r="U4" s="246"/>
      <c r="V4" s="6"/>
      <c r="W4" s="6"/>
      <c r="X4" s="6"/>
      <c r="Z4" s="6"/>
      <c r="AA4" s="6"/>
      <c r="AB4" s="6"/>
      <c r="AC4" s="6"/>
      <c r="AD4" s="27">
        <f t="shared" si="1"/>
        <v>973621000</v>
      </c>
    </row>
    <row r="5" spans="1:30" x14ac:dyDescent="0.25">
      <c r="A5" s="34" t="str">
        <f t="shared" si="0"/>
        <v>A-01-01-01</v>
      </c>
      <c r="B5" s="34" t="str">
        <f t="shared" si="2"/>
        <v>A-01-01-01-001-004</v>
      </c>
      <c r="C5" s="34" t="s">
        <v>473</v>
      </c>
      <c r="D5" s="34"/>
      <c r="E5" s="34" t="s">
        <v>474</v>
      </c>
      <c r="F5" s="34"/>
      <c r="G5" s="34" t="s">
        <v>474</v>
      </c>
      <c r="H5" s="34"/>
      <c r="I5" s="34" t="s">
        <v>474</v>
      </c>
      <c r="J5" s="34"/>
      <c r="K5" s="34" t="s">
        <v>475</v>
      </c>
      <c r="L5" s="34"/>
      <c r="M5" s="34"/>
      <c r="N5" s="34" t="s">
        <v>479</v>
      </c>
      <c r="O5" s="34"/>
      <c r="P5" s="34" t="s">
        <v>480</v>
      </c>
      <c r="Q5" s="170">
        <v>66149000</v>
      </c>
      <c r="R5" s="6"/>
      <c r="S5" s="6"/>
      <c r="T5" s="6"/>
      <c r="U5" s="246"/>
      <c r="V5" s="6"/>
      <c r="W5" s="6"/>
      <c r="X5" s="6"/>
      <c r="Z5" s="6"/>
      <c r="AA5" s="6"/>
      <c r="AB5" s="6"/>
      <c r="AC5" s="6"/>
      <c r="AD5" s="27">
        <f t="shared" si="1"/>
        <v>66149000</v>
      </c>
    </row>
    <row r="6" spans="1:30" x14ac:dyDescent="0.25">
      <c r="A6" s="34" t="str">
        <f t="shared" si="0"/>
        <v>A-01-01-01</v>
      </c>
      <c r="B6" s="34" t="str">
        <f t="shared" si="2"/>
        <v>A-01-01-01-001-005</v>
      </c>
      <c r="C6" s="34" t="s">
        <v>473</v>
      </c>
      <c r="D6" s="34"/>
      <c r="E6" s="34" t="s">
        <v>474</v>
      </c>
      <c r="F6" s="34"/>
      <c r="G6" s="34" t="s">
        <v>474</v>
      </c>
      <c r="H6" s="34"/>
      <c r="I6" s="34" t="s">
        <v>474</v>
      </c>
      <c r="J6" s="34"/>
      <c r="K6" s="34" t="s">
        <v>475</v>
      </c>
      <c r="L6" s="34"/>
      <c r="M6" s="34"/>
      <c r="N6" s="34" t="s">
        <v>481</v>
      </c>
      <c r="O6" s="34"/>
      <c r="P6" s="34" t="s">
        <v>482</v>
      </c>
      <c r="Q6" s="170">
        <v>111514000</v>
      </c>
      <c r="R6" s="6"/>
      <c r="S6" s="6"/>
      <c r="T6" s="6"/>
      <c r="U6" s="246"/>
      <c r="V6" s="6"/>
      <c r="W6" s="6"/>
      <c r="X6" s="6"/>
      <c r="Z6" s="6"/>
      <c r="AA6" s="6"/>
      <c r="AB6" s="6"/>
      <c r="AC6" s="6"/>
      <c r="AD6" s="27">
        <f t="shared" si="1"/>
        <v>111514000</v>
      </c>
    </row>
    <row r="7" spans="1:30" x14ac:dyDescent="0.25">
      <c r="A7" s="34" t="str">
        <f t="shared" si="0"/>
        <v>A-01-01-01</v>
      </c>
      <c r="B7" s="34" t="str">
        <f t="shared" si="2"/>
        <v>A-01-01-01-001-006</v>
      </c>
      <c r="C7" s="34" t="s">
        <v>473</v>
      </c>
      <c r="D7" s="34"/>
      <c r="E7" s="34" t="s">
        <v>474</v>
      </c>
      <c r="F7" s="34"/>
      <c r="G7" s="34" t="s">
        <v>474</v>
      </c>
      <c r="H7" s="34"/>
      <c r="I7" s="34" t="s">
        <v>474</v>
      </c>
      <c r="J7" s="34"/>
      <c r="K7" s="34" t="s">
        <v>475</v>
      </c>
      <c r="L7" s="34"/>
      <c r="M7" s="34"/>
      <c r="N7" s="34" t="s">
        <v>483</v>
      </c>
      <c r="O7" s="34"/>
      <c r="P7" s="34" t="s">
        <v>484</v>
      </c>
      <c r="Q7" s="170">
        <v>1271617000</v>
      </c>
      <c r="R7" s="6"/>
      <c r="S7" s="6"/>
      <c r="T7" s="6"/>
      <c r="U7" s="246"/>
      <c r="V7" s="6"/>
      <c r="W7" s="6"/>
      <c r="X7" s="6"/>
      <c r="Z7" s="6"/>
      <c r="AA7" s="6"/>
      <c r="AB7" s="6"/>
      <c r="AC7" s="6"/>
      <c r="AD7" s="27">
        <f t="shared" si="1"/>
        <v>1271617000</v>
      </c>
    </row>
    <row r="8" spans="1:30" x14ac:dyDescent="0.25">
      <c r="A8" s="34" t="str">
        <f t="shared" si="0"/>
        <v>A-01-01-01</v>
      </c>
      <c r="B8" s="34" t="str">
        <f t="shared" si="2"/>
        <v>A-01-01-01-001-007</v>
      </c>
      <c r="C8" s="34" t="s">
        <v>473</v>
      </c>
      <c r="D8" s="34"/>
      <c r="E8" s="34" t="s">
        <v>474</v>
      </c>
      <c r="F8" s="34"/>
      <c r="G8" s="34" t="s">
        <v>474</v>
      </c>
      <c r="H8" s="34"/>
      <c r="I8" s="34" t="s">
        <v>474</v>
      </c>
      <c r="J8" s="34"/>
      <c r="K8" s="34" t="s">
        <v>475</v>
      </c>
      <c r="L8" s="34"/>
      <c r="M8" s="34"/>
      <c r="N8" s="34" t="s">
        <v>485</v>
      </c>
      <c r="O8" s="34"/>
      <c r="P8" s="34" t="s">
        <v>486</v>
      </c>
      <c r="Q8" s="170">
        <v>864926000</v>
      </c>
      <c r="R8" s="6"/>
      <c r="S8" s="6"/>
      <c r="T8" s="6"/>
      <c r="U8" s="246"/>
      <c r="V8" s="6"/>
      <c r="W8" s="6"/>
      <c r="X8" s="6"/>
      <c r="Z8" s="6"/>
      <c r="AA8" s="6"/>
      <c r="AB8" s="6"/>
      <c r="AC8" s="6"/>
      <c r="AD8" s="27">
        <f t="shared" si="1"/>
        <v>864926000</v>
      </c>
    </row>
    <row r="9" spans="1:30" x14ac:dyDescent="0.25">
      <c r="A9" s="34" t="str">
        <f t="shared" si="0"/>
        <v>A-01-01-01</v>
      </c>
      <c r="B9" s="34" t="str">
        <f t="shared" si="2"/>
        <v>A-01-01-01-001-008</v>
      </c>
      <c r="C9" s="34" t="s">
        <v>473</v>
      </c>
      <c r="D9" s="34"/>
      <c r="E9" s="34" t="s">
        <v>474</v>
      </c>
      <c r="F9" s="34"/>
      <c r="G9" s="34" t="s">
        <v>474</v>
      </c>
      <c r="H9" s="34"/>
      <c r="I9" s="34" t="s">
        <v>474</v>
      </c>
      <c r="J9" s="34"/>
      <c r="K9" s="34" t="s">
        <v>475</v>
      </c>
      <c r="L9" s="34"/>
      <c r="M9" s="34"/>
      <c r="N9" s="34" t="s">
        <v>487</v>
      </c>
      <c r="O9" s="34"/>
      <c r="P9" s="34" t="s">
        <v>488</v>
      </c>
      <c r="Q9" s="170">
        <v>75099000</v>
      </c>
      <c r="R9" s="6"/>
      <c r="S9" s="6"/>
      <c r="T9" s="6"/>
      <c r="U9" s="246"/>
      <c r="V9" s="6"/>
      <c r="W9" s="6"/>
      <c r="X9" s="6"/>
      <c r="Z9" s="6"/>
      <c r="AA9" s="6"/>
      <c r="AB9" s="6"/>
      <c r="AC9" s="6"/>
      <c r="AD9" s="27">
        <f t="shared" si="1"/>
        <v>75099000</v>
      </c>
    </row>
    <row r="10" spans="1:30" x14ac:dyDescent="0.25">
      <c r="A10" s="34" t="str">
        <f t="shared" si="0"/>
        <v>A-01-01-01</v>
      </c>
      <c r="B10" s="34" t="str">
        <f t="shared" si="2"/>
        <v>A-01-01-01-001-009</v>
      </c>
      <c r="C10" s="34" t="s">
        <v>473</v>
      </c>
      <c r="D10" s="34"/>
      <c r="E10" s="34" t="s">
        <v>474</v>
      </c>
      <c r="F10" s="34"/>
      <c r="G10" s="34" t="s">
        <v>474</v>
      </c>
      <c r="H10" s="34"/>
      <c r="I10" s="34" t="s">
        <v>474</v>
      </c>
      <c r="J10" s="34"/>
      <c r="K10" s="34" t="s">
        <v>475</v>
      </c>
      <c r="L10" s="34"/>
      <c r="M10" s="34"/>
      <c r="N10" s="34" t="s">
        <v>489</v>
      </c>
      <c r="O10" s="34"/>
      <c r="P10" s="34" t="s">
        <v>490</v>
      </c>
      <c r="Q10" s="170">
        <v>2727695000</v>
      </c>
      <c r="R10" s="6"/>
      <c r="S10" s="6"/>
      <c r="T10" s="6"/>
      <c r="U10" s="246"/>
      <c r="V10" s="6"/>
      <c r="W10" s="6"/>
      <c r="X10" s="6"/>
      <c r="Z10" s="6"/>
      <c r="AA10" s="6"/>
      <c r="AB10" s="6"/>
      <c r="AC10" s="6"/>
      <c r="AD10" s="27">
        <f t="shared" si="1"/>
        <v>2727695000</v>
      </c>
    </row>
    <row r="11" spans="1:30" x14ac:dyDescent="0.25">
      <c r="A11" s="34" t="str">
        <f t="shared" si="0"/>
        <v>A-01-01-01</v>
      </c>
      <c r="B11" s="34" t="str">
        <f t="shared" si="2"/>
        <v>A-01-01-01-001-010</v>
      </c>
      <c r="C11" s="34" t="s">
        <v>473</v>
      </c>
      <c r="D11" s="34"/>
      <c r="E11" s="34" t="s">
        <v>474</v>
      </c>
      <c r="F11" s="34"/>
      <c r="G11" s="34" t="s">
        <v>474</v>
      </c>
      <c r="H11" s="34"/>
      <c r="I11" s="34" t="s">
        <v>474</v>
      </c>
      <c r="J11" s="34"/>
      <c r="K11" s="34" t="s">
        <v>475</v>
      </c>
      <c r="L11" s="34"/>
      <c r="M11" s="34"/>
      <c r="N11" s="34" t="s">
        <v>491</v>
      </c>
      <c r="O11" s="34"/>
      <c r="P11" s="34" t="s">
        <v>492</v>
      </c>
      <c r="Q11" s="170">
        <v>1492187000</v>
      </c>
      <c r="R11" s="6"/>
      <c r="S11" s="6"/>
      <c r="T11" s="6"/>
      <c r="U11" s="246"/>
      <c r="V11" s="6"/>
      <c r="W11" s="6"/>
      <c r="X11" s="6"/>
      <c r="Z11" s="6"/>
      <c r="AA11" s="6"/>
      <c r="AB11" s="6"/>
      <c r="AC11" s="6"/>
      <c r="AD11" s="27">
        <f t="shared" si="1"/>
        <v>1492187000</v>
      </c>
    </row>
    <row r="12" spans="1:30" x14ac:dyDescent="0.25">
      <c r="A12" s="35" t="str">
        <f t="shared" si="0"/>
        <v>A-01-01-02</v>
      </c>
      <c r="B12" s="35" t="str">
        <f>+C12&amp;"-"&amp;E12&amp;"-"&amp;G12&amp;"-"&amp;I12&amp;"-"&amp;K12&amp;""</f>
        <v>A-01-01-02-001</v>
      </c>
      <c r="C12" s="35" t="s">
        <v>473</v>
      </c>
      <c r="D12" s="35"/>
      <c r="E12" s="35" t="s">
        <v>474</v>
      </c>
      <c r="F12" s="35"/>
      <c r="G12" s="35" t="s">
        <v>474</v>
      </c>
      <c r="H12" s="35"/>
      <c r="I12" s="35" t="s">
        <v>493</v>
      </c>
      <c r="J12" s="35"/>
      <c r="K12" s="35" t="s">
        <v>475</v>
      </c>
      <c r="L12" s="35"/>
      <c r="M12" s="35"/>
      <c r="N12" s="35"/>
      <c r="O12" s="35"/>
      <c r="P12" s="35" t="s">
        <v>494</v>
      </c>
      <c r="Q12" s="171">
        <v>3594378000</v>
      </c>
      <c r="R12" s="6"/>
      <c r="S12" s="6"/>
      <c r="T12" s="6"/>
      <c r="U12" s="246">
        <v>-300000000</v>
      </c>
      <c r="V12" s="6"/>
      <c r="W12" s="6"/>
      <c r="X12" s="6"/>
      <c r="Z12" s="6"/>
      <c r="AA12" s="6"/>
      <c r="AB12" s="6"/>
      <c r="AC12" s="6"/>
      <c r="AD12" s="27">
        <f t="shared" si="1"/>
        <v>3294378000</v>
      </c>
    </row>
    <row r="13" spans="1:30" x14ac:dyDescent="0.25">
      <c r="A13" s="35" t="str">
        <f t="shared" si="0"/>
        <v>A-01-01-02</v>
      </c>
      <c r="B13" s="35" t="str">
        <f t="shared" ref="B13:B18" si="3">+C13&amp;"-"&amp;E13&amp;"-"&amp;G13&amp;"-"&amp;I13&amp;"-"&amp;K13&amp;""</f>
        <v>A-01-01-02-002</v>
      </c>
      <c r="C13" s="35" t="s">
        <v>473</v>
      </c>
      <c r="D13" s="35"/>
      <c r="E13" s="35" t="s">
        <v>474</v>
      </c>
      <c r="F13" s="35"/>
      <c r="G13" s="35" t="s">
        <v>474</v>
      </c>
      <c r="H13" s="35"/>
      <c r="I13" s="35" t="s">
        <v>493</v>
      </c>
      <c r="J13" s="35"/>
      <c r="K13" s="35" t="s">
        <v>495</v>
      </c>
      <c r="L13" s="35"/>
      <c r="M13" s="35"/>
      <c r="N13" s="35"/>
      <c r="O13" s="35"/>
      <c r="P13" s="35" t="s">
        <v>496</v>
      </c>
      <c r="Q13" s="171">
        <v>2568663000</v>
      </c>
      <c r="R13" s="6"/>
      <c r="S13" s="6"/>
      <c r="T13" s="6"/>
      <c r="U13" s="246"/>
      <c r="V13" s="6"/>
      <c r="W13" s="6"/>
      <c r="X13" s="6"/>
      <c r="Z13" s="6"/>
      <c r="AA13" s="6"/>
      <c r="AB13" s="6"/>
      <c r="AC13" s="6"/>
      <c r="AD13" s="27">
        <f t="shared" si="1"/>
        <v>2568663000</v>
      </c>
    </row>
    <row r="14" spans="1:30" x14ac:dyDescent="0.25">
      <c r="A14" s="35" t="str">
        <f t="shared" si="0"/>
        <v>A-01-01-02</v>
      </c>
      <c r="B14" s="35" t="str">
        <f t="shared" si="3"/>
        <v>A-01-01-02-003</v>
      </c>
      <c r="C14" s="35" t="s">
        <v>473</v>
      </c>
      <c r="D14" s="35"/>
      <c r="E14" s="35" t="s">
        <v>474</v>
      </c>
      <c r="F14" s="35"/>
      <c r="G14" s="35" t="s">
        <v>474</v>
      </c>
      <c r="H14" s="35"/>
      <c r="I14" s="35" t="s">
        <v>493</v>
      </c>
      <c r="J14" s="35"/>
      <c r="K14" s="35" t="s">
        <v>477</v>
      </c>
      <c r="L14" s="35"/>
      <c r="M14" s="35"/>
      <c r="N14" s="35"/>
      <c r="O14" s="35"/>
      <c r="P14" s="35" t="s">
        <v>497</v>
      </c>
      <c r="Q14" s="171">
        <v>2990886000</v>
      </c>
      <c r="R14" s="6"/>
      <c r="S14" s="6"/>
      <c r="T14" s="6"/>
      <c r="U14" s="246"/>
      <c r="V14" s="6"/>
      <c r="W14" s="6"/>
      <c r="X14" s="6"/>
      <c r="Z14" s="6"/>
      <c r="AA14" s="6"/>
      <c r="AB14" s="6"/>
      <c r="AC14" s="6"/>
      <c r="AD14" s="27">
        <f t="shared" si="1"/>
        <v>2990886000</v>
      </c>
    </row>
    <row r="15" spans="1:30" x14ac:dyDescent="0.25">
      <c r="A15" s="35" t="str">
        <f t="shared" si="0"/>
        <v>A-01-01-02</v>
      </c>
      <c r="B15" s="35" t="str">
        <f t="shared" si="3"/>
        <v>A-01-01-02-004</v>
      </c>
      <c r="C15" s="35" t="s">
        <v>473</v>
      </c>
      <c r="D15" s="35"/>
      <c r="E15" s="35" t="s">
        <v>474</v>
      </c>
      <c r="F15" s="35"/>
      <c r="G15" s="35" t="s">
        <v>474</v>
      </c>
      <c r="H15" s="35"/>
      <c r="I15" s="35" t="s">
        <v>493</v>
      </c>
      <c r="J15" s="35"/>
      <c r="K15" s="35" t="s">
        <v>479</v>
      </c>
      <c r="L15" s="35"/>
      <c r="M15" s="35"/>
      <c r="N15" s="35"/>
      <c r="O15" s="35"/>
      <c r="P15" s="35" t="s">
        <v>498</v>
      </c>
      <c r="Q15" s="171">
        <v>1348172000</v>
      </c>
      <c r="R15" s="6"/>
      <c r="S15" s="6"/>
      <c r="T15" s="6"/>
      <c r="U15" s="246"/>
      <c r="V15" s="6"/>
      <c r="W15" s="6"/>
      <c r="X15" s="6"/>
      <c r="Z15" s="6"/>
      <c r="AA15" s="6"/>
      <c r="AB15" s="6"/>
      <c r="AC15" s="6"/>
      <c r="AD15" s="27">
        <f t="shared" si="1"/>
        <v>1348172000</v>
      </c>
    </row>
    <row r="16" spans="1:30" x14ac:dyDescent="0.25">
      <c r="A16" s="35" t="str">
        <f t="shared" si="0"/>
        <v>A-01-01-02</v>
      </c>
      <c r="B16" s="35" t="str">
        <f t="shared" si="3"/>
        <v>A-01-01-02-005</v>
      </c>
      <c r="C16" s="35" t="s">
        <v>473</v>
      </c>
      <c r="D16" s="35"/>
      <c r="E16" s="35" t="s">
        <v>474</v>
      </c>
      <c r="F16" s="35"/>
      <c r="G16" s="35" t="s">
        <v>474</v>
      </c>
      <c r="H16" s="35"/>
      <c r="I16" s="35" t="s">
        <v>493</v>
      </c>
      <c r="J16" s="35"/>
      <c r="K16" s="35" t="s">
        <v>481</v>
      </c>
      <c r="L16" s="35"/>
      <c r="M16" s="35"/>
      <c r="N16" s="35"/>
      <c r="O16" s="35"/>
      <c r="P16" s="35" t="s">
        <v>499</v>
      </c>
      <c r="Q16" s="171">
        <v>153252000</v>
      </c>
      <c r="R16" s="6"/>
      <c r="S16" s="6"/>
      <c r="T16" s="6"/>
      <c r="U16" s="246">
        <v>300000000</v>
      </c>
      <c r="V16" s="6"/>
      <c r="W16" s="6"/>
      <c r="X16" s="6"/>
      <c r="Z16" s="279">
        <v>150000000</v>
      </c>
      <c r="AA16" s="6"/>
      <c r="AB16" s="6"/>
      <c r="AC16" s="6"/>
      <c r="AD16" s="27">
        <f t="shared" si="1"/>
        <v>603252000</v>
      </c>
    </row>
    <row r="17" spans="1:30" x14ac:dyDescent="0.25">
      <c r="A17" s="35" t="str">
        <f t="shared" si="0"/>
        <v>A-01-01-02</v>
      </c>
      <c r="B17" s="35" t="str">
        <f t="shared" si="3"/>
        <v>A-01-01-02-006</v>
      </c>
      <c r="C17" s="35" t="s">
        <v>473</v>
      </c>
      <c r="D17" s="35"/>
      <c r="E17" s="35" t="s">
        <v>474</v>
      </c>
      <c r="F17" s="35"/>
      <c r="G17" s="35" t="s">
        <v>474</v>
      </c>
      <c r="H17" s="35"/>
      <c r="I17" s="35" t="s">
        <v>493</v>
      </c>
      <c r="J17" s="35"/>
      <c r="K17" s="35" t="s">
        <v>483</v>
      </c>
      <c r="L17" s="35"/>
      <c r="M17" s="35"/>
      <c r="N17" s="35"/>
      <c r="O17" s="35"/>
      <c r="P17" s="35" t="s">
        <v>500</v>
      </c>
      <c r="Q17" s="171">
        <v>1011316000</v>
      </c>
      <c r="R17" s="6"/>
      <c r="S17" s="6"/>
      <c r="T17" s="6"/>
      <c r="U17" s="246"/>
      <c r="V17" s="6"/>
      <c r="W17" s="6"/>
      <c r="X17" s="6"/>
      <c r="Z17" s="6"/>
      <c r="AA17" s="6"/>
      <c r="AB17" s="6"/>
      <c r="AC17" s="6"/>
      <c r="AD17" s="27">
        <f t="shared" si="1"/>
        <v>1011316000</v>
      </c>
    </row>
    <row r="18" spans="1:30" x14ac:dyDescent="0.25">
      <c r="A18" s="35" t="str">
        <f t="shared" si="0"/>
        <v>A-01-01-02</v>
      </c>
      <c r="B18" s="35" t="str">
        <f t="shared" si="3"/>
        <v>A-01-01-02-007</v>
      </c>
      <c r="C18" s="35" t="s">
        <v>473</v>
      </c>
      <c r="D18" s="35"/>
      <c r="E18" s="35" t="s">
        <v>474</v>
      </c>
      <c r="F18" s="35"/>
      <c r="G18" s="35" t="s">
        <v>474</v>
      </c>
      <c r="H18" s="35"/>
      <c r="I18" s="35" t="s">
        <v>493</v>
      </c>
      <c r="J18" s="35"/>
      <c r="K18" s="35" t="s">
        <v>485</v>
      </c>
      <c r="L18" s="35"/>
      <c r="M18" s="35"/>
      <c r="N18" s="35"/>
      <c r="O18" s="35"/>
      <c r="P18" s="35" t="s">
        <v>501</v>
      </c>
      <c r="Q18" s="171">
        <v>674333000</v>
      </c>
      <c r="R18" s="6"/>
      <c r="S18" s="6"/>
      <c r="T18" s="6"/>
      <c r="U18" s="246"/>
      <c r="V18" s="6"/>
      <c r="W18" s="6"/>
      <c r="X18" s="6"/>
      <c r="Z18" s="6"/>
      <c r="AA18" s="6"/>
      <c r="AB18" s="6"/>
      <c r="AC18" s="6"/>
      <c r="AD18" s="27">
        <f t="shared" si="1"/>
        <v>674333000</v>
      </c>
    </row>
    <row r="19" spans="1:30" x14ac:dyDescent="0.25">
      <c r="A19" s="36" t="str">
        <f t="shared" si="0"/>
        <v>A-01-01-03</v>
      </c>
      <c r="B19" s="36" t="str">
        <f t="shared" si="2"/>
        <v>A-01-01-03-001-001</v>
      </c>
      <c r="C19" s="36" t="s">
        <v>473</v>
      </c>
      <c r="D19" s="36"/>
      <c r="E19" s="36" t="s">
        <v>474</v>
      </c>
      <c r="F19" s="36"/>
      <c r="G19" s="36" t="s">
        <v>474</v>
      </c>
      <c r="H19" s="36"/>
      <c r="I19" s="36" t="s">
        <v>502</v>
      </c>
      <c r="J19" s="36"/>
      <c r="K19" s="36" t="s">
        <v>475</v>
      </c>
      <c r="L19" s="36"/>
      <c r="M19" s="36"/>
      <c r="N19" s="36" t="s">
        <v>475</v>
      </c>
      <c r="O19" s="36"/>
      <c r="P19" s="36" t="s">
        <v>503</v>
      </c>
      <c r="Q19" s="172">
        <v>1070971000</v>
      </c>
      <c r="R19" s="6"/>
      <c r="S19" s="6"/>
      <c r="T19" s="6"/>
      <c r="U19" s="246"/>
      <c r="V19" s="6"/>
      <c r="W19" s="6"/>
      <c r="X19" s="6"/>
      <c r="Z19" s="279">
        <v>500000000</v>
      </c>
      <c r="AA19" s="6"/>
      <c r="AB19" s="6"/>
      <c r="AC19" s="6"/>
      <c r="AD19" s="27">
        <f t="shared" si="1"/>
        <v>1570971000</v>
      </c>
    </row>
    <row r="20" spans="1:30" x14ac:dyDescent="0.25">
      <c r="A20" s="36" t="str">
        <f t="shared" si="0"/>
        <v>A-01-01-03</v>
      </c>
      <c r="B20" s="36" t="str">
        <f t="shared" si="2"/>
        <v>A-01-01-03-001-002</v>
      </c>
      <c r="C20" s="36" t="s">
        <v>473</v>
      </c>
      <c r="D20" s="36"/>
      <c r="E20" s="36" t="s">
        <v>474</v>
      </c>
      <c r="F20" s="36"/>
      <c r="G20" s="36" t="s">
        <v>474</v>
      </c>
      <c r="H20" s="36"/>
      <c r="I20" s="36" t="s">
        <v>502</v>
      </c>
      <c r="J20" s="36"/>
      <c r="K20" s="36" t="s">
        <v>475</v>
      </c>
      <c r="L20" s="36"/>
      <c r="M20" s="36"/>
      <c r="N20" s="36" t="s">
        <v>495</v>
      </c>
      <c r="O20" s="36"/>
      <c r="P20" s="36" t="s">
        <v>504</v>
      </c>
      <c r="Q20" s="172">
        <v>467381000</v>
      </c>
      <c r="R20" s="6"/>
      <c r="S20" s="6"/>
      <c r="T20" s="6"/>
      <c r="U20" s="246"/>
      <c r="V20" s="6"/>
      <c r="W20" s="6"/>
      <c r="X20" s="6"/>
      <c r="Z20" s="279">
        <v>300000000</v>
      </c>
      <c r="AA20" s="6"/>
      <c r="AB20" s="287">
        <v>-40400000</v>
      </c>
      <c r="AC20" s="6"/>
      <c r="AD20" s="27">
        <f t="shared" si="1"/>
        <v>726981000</v>
      </c>
    </row>
    <row r="21" spans="1:30" x14ac:dyDescent="0.25">
      <c r="A21" s="36" t="str">
        <f t="shared" si="0"/>
        <v>A-01-01-03</v>
      </c>
      <c r="B21" s="36" t="str">
        <f t="shared" si="2"/>
        <v>A-01-01-03-001-003</v>
      </c>
      <c r="C21" s="36" t="s">
        <v>473</v>
      </c>
      <c r="D21" s="36"/>
      <c r="E21" s="36" t="s">
        <v>474</v>
      </c>
      <c r="F21" s="36"/>
      <c r="G21" s="36" t="s">
        <v>474</v>
      </c>
      <c r="H21" s="36"/>
      <c r="I21" s="36" t="s">
        <v>502</v>
      </c>
      <c r="J21" s="36"/>
      <c r="K21" s="36" t="s">
        <v>475</v>
      </c>
      <c r="L21" s="36"/>
      <c r="M21" s="36"/>
      <c r="N21" s="36" t="s">
        <v>477</v>
      </c>
      <c r="O21" s="36"/>
      <c r="P21" s="36" t="s">
        <v>505</v>
      </c>
      <c r="Q21" s="172">
        <v>119528000</v>
      </c>
      <c r="R21" s="6"/>
      <c r="S21" s="6"/>
      <c r="T21" s="6"/>
      <c r="U21" s="246"/>
      <c r="V21" s="6"/>
      <c r="W21" s="6"/>
      <c r="X21" s="6"/>
      <c r="Z21" s="279">
        <v>50000000</v>
      </c>
      <c r="AA21" s="6"/>
      <c r="AB21" s="6"/>
      <c r="AC21" s="6"/>
      <c r="AD21" s="27">
        <f t="shared" si="1"/>
        <v>169528000</v>
      </c>
    </row>
    <row r="22" spans="1:30" x14ac:dyDescent="0.25">
      <c r="A22" s="36" t="str">
        <f t="shared" si="0"/>
        <v>A-01-01-03</v>
      </c>
      <c r="B22" s="36" t="str">
        <f>+C22&amp;"-"&amp;E22&amp;"-"&amp;G22&amp;"-"&amp;I22&amp;"-"&amp;K22&amp;""</f>
        <v>A-01-01-03-002</v>
      </c>
      <c r="C22" s="36" t="s">
        <v>473</v>
      </c>
      <c r="D22" s="36"/>
      <c r="E22" s="36" t="s">
        <v>474</v>
      </c>
      <c r="F22" s="36"/>
      <c r="G22" s="36" t="s">
        <v>474</v>
      </c>
      <c r="H22" s="36"/>
      <c r="I22" s="36" t="s">
        <v>502</v>
      </c>
      <c r="J22" s="36"/>
      <c r="K22" s="36" t="s">
        <v>495</v>
      </c>
      <c r="L22" s="36"/>
      <c r="M22" s="36"/>
      <c r="N22" s="36"/>
      <c r="O22" s="36"/>
      <c r="P22" s="36" t="s">
        <v>506</v>
      </c>
      <c r="Q22" s="172">
        <v>530708000</v>
      </c>
      <c r="R22" s="6"/>
      <c r="S22" s="6"/>
      <c r="T22" s="6"/>
      <c r="U22" s="246"/>
      <c r="V22" s="6"/>
      <c r="W22" s="6"/>
      <c r="X22" s="6"/>
      <c r="Z22" s="279">
        <v>280000000</v>
      </c>
      <c r="AA22" s="6"/>
      <c r="AB22" s="6"/>
      <c r="AC22" s="6"/>
      <c r="AD22" s="27">
        <f t="shared" si="1"/>
        <v>810708000</v>
      </c>
    </row>
    <row r="23" spans="1:30" x14ac:dyDescent="0.25">
      <c r="A23" s="36" t="str">
        <f t="shared" ref="A23" si="4">+C23&amp;"-"&amp;E23&amp;"-"&amp;G23&amp;"-"&amp;I23</f>
        <v>A-01-01-03</v>
      </c>
      <c r="B23" s="36" t="str">
        <f>+C23&amp;"-"&amp;E23&amp;"-"&amp;G23&amp;"-"&amp;I23&amp;"-"&amp;K23&amp;""</f>
        <v>A-01-01-03-013</v>
      </c>
      <c r="C23" s="36" t="s">
        <v>473</v>
      </c>
      <c r="D23" s="36"/>
      <c r="E23" s="36" t="s">
        <v>474</v>
      </c>
      <c r="F23" s="36"/>
      <c r="G23" s="36" t="s">
        <v>474</v>
      </c>
      <c r="H23" s="36"/>
      <c r="I23" s="36" t="s">
        <v>502</v>
      </c>
      <c r="J23" s="36"/>
      <c r="K23" s="36" t="s">
        <v>507</v>
      </c>
      <c r="L23" s="36"/>
      <c r="M23" s="36"/>
      <c r="N23" s="36"/>
      <c r="O23" s="36"/>
      <c r="P23" s="36" t="s">
        <v>508</v>
      </c>
      <c r="Q23" s="172">
        <v>42571000</v>
      </c>
      <c r="R23" s="6"/>
      <c r="S23" s="6"/>
      <c r="T23" s="6"/>
      <c r="U23" s="246"/>
      <c r="V23" s="6"/>
      <c r="W23" s="6"/>
      <c r="X23" s="6"/>
      <c r="Z23" s="6"/>
      <c r="AA23" s="6"/>
      <c r="AB23" s="6"/>
      <c r="AC23" s="6"/>
      <c r="AD23" s="27">
        <f t="shared" si="1"/>
        <v>42571000</v>
      </c>
    </row>
    <row r="24" spans="1:30" x14ac:dyDescent="0.25">
      <c r="A24" s="36" t="str">
        <f t="shared" si="0"/>
        <v>A-01-01-03</v>
      </c>
      <c r="B24" s="36" t="str">
        <f>+C24&amp;"-"&amp;E24&amp;"-"&amp;G24&amp;"-"&amp;I24&amp;"-"&amp;K24&amp;""</f>
        <v>A-01-01-03-016</v>
      </c>
      <c r="C24" s="36" t="s">
        <v>473</v>
      </c>
      <c r="D24" s="36"/>
      <c r="E24" s="36" t="s">
        <v>474</v>
      </c>
      <c r="F24" s="36"/>
      <c r="G24" s="36" t="s">
        <v>474</v>
      </c>
      <c r="H24" s="36"/>
      <c r="I24" s="36" t="s">
        <v>502</v>
      </c>
      <c r="J24" s="36"/>
      <c r="K24" s="36" t="s">
        <v>509</v>
      </c>
      <c r="L24" s="36"/>
      <c r="M24" s="36"/>
      <c r="N24" s="36"/>
      <c r="O24" s="36"/>
      <c r="P24" s="36" t="s">
        <v>510</v>
      </c>
      <c r="Q24" s="172">
        <v>614138000</v>
      </c>
      <c r="R24" s="6"/>
      <c r="S24" s="6"/>
      <c r="T24" s="6"/>
      <c r="U24" s="246"/>
      <c r="V24" s="6"/>
      <c r="W24" s="6"/>
      <c r="X24" s="6"/>
      <c r="Z24" s="279">
        <v>210000000</v>
      </c>
      <c r="AA24" s="6"/>
      <c r="AB24" s="6"/>
      <c r="AC24" s="6"/>
      <c r="AD24" s="27">
        <f t="shared" si="1"/>
        <v>824138000</v>
      </c>
    </row>
    <row r="25" spans="1:30" x14ac:dyDescent="0.25">
      <c r="A25" s="36" t="str">
        <f t="shared" si="0"/>
        <v>A-01-01-03</v>
      </c>
      <c r="B25" s="36" t="str">
        <f>+C25&amp;"-"&amp;E25&amp;"-"&amp;G25&amp;"-"&amp;I25&amp;"-"&amp;K25&amp;""</f>
        <v>A-01-01-03-030</v>
      </c>
      <c r="C25" s="36" t="s">
        <v>473</v>
      </c>
      <c r="D25" s="36"/>
      <c r="E25" s="36" t="s">
        <v>474</v>
      </c>
      <c r="F25" s="36"/>
      <c r="G25" s="36" t="s">
        <v>474</v>
      </c>
      <c r="H25" s="36"/>
      <c r="I25" s="36" t="s">
        <v>502</v>
      </c>
      <c r="J25" s="36"/>
      <c r="K25" s="36" t="s">
        <v>511</v>
      </c>
      <c r="L25" s="36"/>
      <c r="M25" s="36"/>
      <c r="N25" s="36"/>
      <c r="O25" s="36"/>
      <c r="P25" s="36" t="s">
        <v>512</v>
      </c>
      <c r="Q25" s="172">
        <v>63703000</v>
      </c>
      <c r="R25" s="6"/>
      <c r="S25" s="6"/>
      <c r="T25" s="6"/>
      <c r="U25" s="246"/>
      <c r="V25" s="6"/>
      <c r="W25" s="6"/>
      <c r="X25" s="6"/>
      <c r="Y25" s="6"/>
      <c r="Z25" s="6"/>
      <c r="AA25" s="6"/>
      <c r="AB25" s="287">
        <v>40400000</v>
      </c>
      <c r="AC25" s="6"/>
      <c r="AD25" s="27">
        <f t="shared" si="1"/>
        <v>104103000</v>
      </c>
    </row>
    <row r="26" spans="1:30" x14ac:dyDescent="0.25">
      <c r="A26" s="37" t="str">
        <f t="shared" si="0"/>
        <v>A-03-04-02</v>
      </c>
      <c r="B26" s="37" t="str">
        <f t="shared" si="2"/>
        <v>A-03-04-02-012-001</v>
      </c>
      <c r="C26" s="37" t="s">
        <v>473</v>
      </c>
      <c r="D26" s="37"/>
      <c r="E26" s="38" t="s">
        <v>502</v>
      </c>
      <c r="F26" s="38"/>
      <c r="G26" s="38" t="s">
        <v>513</v>
      </c>
      <c r="H26" s="38"/>
      <c r="I26" s="38" t="s">
        <v>493</v>
      </c>
      <c r="J26" s="38"/>
      <c r="K26" s="38" t="s">
        <v>514</v>
      </c>
      <c r="L26" s="37"/>
      <c r="M26" s="37"/>
      <c r="N26" s="37" t="s">
        <v>475</v>
      </c>
      <c r="O26" s="37"/>
      <c r="P26" s="37" t="s">
        <v>515</v>
      </c>
      <c r="Q26" s="173">
        <v>50000000</v>
      </c>
      <c r="R26" s="6"/>
      <c r="S26" s="6"/>
      <c r="T26" s="6"/>
      <c r="U26" s="246"/>
      <c r="V26" s="6"/>
      <c r="W26" s="6"/>
      <c r="X26" s="6"/>
      <c r="Y26" s="278">
        <v>30000000</v>
      </c>
      <c r="Z26" s="6"/>
      <c r="AA26" s="6"/>
      <c r="AB26" s="6"/>
      <c r="AC26" s="6"/>
      <c r="AD26" s="27">
        <f t="shared" si="1"/>
        <v>80000000</v>
      </c>
    </row>
    <row r="27" spans="1:30" x14ac:dyDescent="0.25">
      <c r="A27" s="37" t="str">
        <f t="shared" si="0"/>
        <v>A-03-04-02</v>
      </c>
      <c r="B27" s="37" t="str">
        <f t="shared" si="2"/>
        <v>A-03-04-02-012-002</v>
      </c>
      <c r="C27" s="37" t="s">
        <v>473</v>
      </c>
      <c r="D27" s="37"/>
      <c r="E27" s="38" t="s">
        <v>502</v>
      </c>
      <c r="F27" s="38"/>
      <c r="G27" s="38" t="s">
        <v>513</v>
      </c>
      <c r="H27" s="38"/>
      <c r="I27" s="38" t="s">
        <v>493</v>
      </c>
      <c r="J27" s="38"/>
      <c r="K27" s="38" t="s">
        <v>514</v>
      </c>
      <c r="L27" s="37"/>
      <c r="M27" s="37"/>
      <c r="N27" s="37" t="s">
        <v>495</v>
      </c>
      <c r="O27" s="37"/>
      <c r="P27" s="37" t="s">
        <v>516</v>
      </c>
      <c r="Q27" s="173">
        <v>100000000</v>
      </c>
      <c r="R27" s="6"/>
      <c r="S27" s="6"/>
      <c r="T27" s="6"/>
      <c r="U27" s="246"/>
      <c r="V27" s="6"/>
      <c r="W27" s="6"/>
      <c r="X27" s="6"/>
      <c r="Y27" s="278">
        <v>-30000000</v>
      </c>
      <c r="Z27" s="6"/>
      <c r="AA27" s="6"/>
      <c r="AB27" s="6"/>
      <c r="AC27" s="6"/>
      <c r="AD27" s="27">
        <f t="shared" si="1"/>
        <v>70000000</v>
      </c>
    </row>
    <row r="28" spans="1:30" x14ac:dyDescent="0.25">
      <c r="R28" s="6"/>
      <c r="S28" s="6"/>
      <c r="T28" s="6"/>
      <c r="U28" s="246"/>
      <c r="V28" s="6"/>
      <c r="W28" s="6"/>
      <c r="X28" s="6"/>
      <c r="Y28" s="6"/>
      <c r="Z28" s="6"/>
      <c r="AA28" s="6"/>
      <c r="AB28" s="6"/>
      <c r="AC28" s="6"/>
    </row>
    <row r="29" spans="1:30" x14ac:dyDescent="0.25">
      <c r="Q29" s="39">
        <f t="shared" ref="Q29:AC29" si="5">SUM(Q3:Q27)</f>
        <v>49442000000</v>
      </c>
      <c r="R29" s="83">
        <f t="shared" si="5"/>
        <v>0</v>
      </c>
      <c r="S29" s="83">
        <f t="shared" si="5"/>
        <v>0</v>
      </c>
      <c r="T29" s="83">
        <f t="shared" si="5"/>
        <v>0</v>
      </c>
      <c r="U29" s="247">
        <f t="shared" si="5"/>
        <v>0</v>
      </c>
      <c r="V29" s="83">
        <f t="shared" si="5"/>
        <v>0</v>
      </c>
      <c r="W29" s="83">
        <f t="shared" si="5"/>
        <v>0</v>
      </c>
      <c r="X29" s="83">
        <f t="shared" si="5"/>
        <v>0</v>
      </c>
      <c r="Y29" s="83">
        <f t="shared" si="5"/>
        <v>0</v>
      </c>
      <c r="Z29" s="83">
        <f>SUM(Z3:Z27)</f>
        <v>0</v>
      </c>
      <c r="AA29" s="83">
        <f t="shared" si="5"/>
        <v>0</v>
      </c>
      <c r="AB29" s="83">
        <f t="shared" si="5"/>
        <v>0</v>
      </c>
      <c r="AC29" s="83">
        <f t="shared" si="5"/>
        <v>0</v>
      </c>
      <c r="AD29" s="91">
        <f>SUM(AD3:AD27)</f>
        <v>49442000000</v>
      </c>
    </row>
  </sheetData>
  <autoFilter ref="A2:AD27" xr:uid="{3DF4807A-CDDA-4FF4-97CB-DD5A33F62273}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4DF2-FE1D-4051-A935-FF1603D054BB}">
  <sheetPr codeName="Hoja5"/>
  <dimension ref="A1:AH186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2" max="3" width="3.28515625" customWidth="1"/>
    <col min="20" max="20" width="19.28515625" bestFit="1" customWidth="1"/>
    <col min="21" max="21" width="18.28515625" bestFit="1" customWidth="1"/>
    <col min="22" max="22" width="16.7109375" bestFit="1" customWidth="1"/>
    <col min="23" max="33" width="8.42578125" customWidth="1"/>
    <col min="34" max="34" width="19.28515625" bestFit="1" customWidth="1"/>
  </cols>
  <sheetData>
    <row r="1" spans="1:34" ht="60" x14ac:dyDescent="0.25">
      <c r="A1" s="136" t="s">
        <v>6</v>
      </c>
      <c r="B1" s="137" t="s">
        <v>7</v>
      </c>
      <c r="C1" s="137" t="s">
        <v>8</v>
      </c>
      <c r="D1" s="138" t="s">
        <v>9</v>
      </c>
      <c r="E1" s="138" t="s">
        <v>10</v>
      </c>
      <c r="F1" s="138" t="s">
        <v>11</v>
      </c>
      <c r="G1" s="138" t="s">
        <v>12</v>
      </c>
      <c r="H1" s="138" t="s">
        <v>13</v>
      </c>
      <c r="I1" s="138" t="s">
        <v>14</v>
      </c>
      <c r="J1" s="138" t="s">
        <v>15</v>
      </c>
      <c r="K1" s="138" t="s">
        <v>16</v>
      </c>
      <c r="L1" s="139" t="s">
        <v>17</v>
      </c>
      <c r="M1" s="139" t="s">
        <v>18</v>
      </c>
      <c r="N1" s="139" t="s">
        <v>19</v>
      </c>
      <c r="O1" s="139" t="s">
        <v>20</v>
      </c>
      <c r="P1" s="139" t="s">
        <v>21</v>
      </c>
      <c r="Q1" s="139" t="s">
        <v>22</v>
      </c>
      <c r="R1" s="139" t="s">
        <v>23</v>
      </c>
      <c r="S1" s="139" t="s">
        <v>24</v>
      </c>
      <c r="T1" s="140" t="s">
        <v>25</v>
      </c>
      <c r="U1" s="140" t="s">
        <v>26</v>
      </c>
      <c r="V1" s="140" t="s">
        <v>27</v>
      </c>
      <c r="W1" s="140" t="s">
        <v>28</v>
      </c>
      <c r="X1" s="140" t="s">
        <v>29</v>
      </c>
      <c r="Y1" s="140" t="s">
        <v>30</v>
      </c>
      <c r="Z1" s="140" t="s">
        <v>31</v>
      </c>
      <c r="AA1" s="140" t="s">
        <v>32</v>
      </c>
      <c r="AB1" s="140" t="s">
        <v>33</v>
      </c>
      <c r="AC1" s="140" t="s">
        <v>34</v>
      </c>
      <c r="AD1" s="140" t="s">
        <v>35</v>
      </c>
      <c r="AE1" s="140" t="s">
        <v>36</v>
      </c>
      <c r="AF1" s="140" t="s">
        <v>37</v>
      </c>
      <c r="AG1" s="140" t="s">
        <v>517</v>
      </c>
      <c r="AH1" s="141" t="s">
        <v>38</v>
      </c>
    </row>
    <row r="2" spans="1:34" x14ac:dyDescent="0.25">
      <c r="A2" s="142">
        <f>'Presupuesto 2025'!G2</f>
        <v>110.20099999999999</v>
      </c>
      <c r="B2" s="142" t="str">
        <f>'Presupuesto 2025'!H2</f>
        <v>F</v>
      </c>
      <c r="C2" s="142" t="str">
        <f>'Presupuesto 2025'!I2</f>
        <v>G</v>
      </c>
      <c r="D2" s="142" t="str">
        <f>'Presupuesto 2025'!J2</f>
        <v>2. ADQUISICION DE BIENES Y SERVICIOS</v>
      </c>
      <c r="E2" s="142" t="str">
        <f>'Presupuesto 2025'!K2</f>
        <v>A-02-02</v>
      </c>
      <c r="F2" s="142">
        <f>'Presupuesto 2025'!L2</f>
        <v>0</v>
      </c>
      <c r="G2" s="142" t="str">
        <f>'Presupuesto 2025'!M2</f>
        <v>A-02-02-02</v>
      </c>
      <c r="H2" s="142" t="str">
        <f>'Presupuesto 2025'!N2</f>
        <v>ADQUISICIÓN DE SERVICIOS</v>
      </c>
      <c r="I2" s="142" t="str">
        <f>'Presupuesto 2025'!O2</f>
        <v>A-02-02-02-008</v>
      </c>
      <c r="J2" s="142" t="str">
        <f>'Presupuesto 2025'!P2</f>
        <v>SERVICIOS PROFESIONALES, CIENTÍFICOS Y TÉCNICOS (EXCEPTO LOS SERVICIOS DE INVESTIGACION, URBANISMO, JURÍDICOS Y DE CONTABILIDAD)</v>
      </c>
      <c r="K2" s="142" t="str">
        <f>'Presupuesto 2025'!Q2</f>
        <v>A-02-02-02-008-003</v>
      </c>
      <c r="L2" s="142">
        <f>'Presupuesto 2025'!R2</f>
        <v>0</v>
      </c>
      <c r="M2" s="142">
        <f>'Presupuesto 2025'!S2</f>
        <v>0</v>
      </c>
      <c r="N2" s="142" t="str">
        <f>'Presupuesto 2025'!T2</f>
        <v>A-02-02-02-008-003-09</v>
      </c>
      <c r="O2" s="142" t="str">
        <f>'Presupuesto 2025'!U2</f>
        <v>A-02-02-02-008-003-09</v>
      </c>
      <c r="P2" s="142" t="str">
        <f>'Presupuesto 2025'!V2</f>
        <v>a. DIRECCIÓN GENERAL</v>
      </c>
      <c r="Q2" s="142" t="str">
        <f>'Presupuesto 2025'!W2</f>
        <v>a. Dirección General</v>
      </c>
      <c r="R2" s="142" t="str">
        <f>'Presupuesto 2025'!X2</f>
        <v>Dirección General</v>
      </c>
      <c r="S2" s="142" t="str">
        <f>'Presupuesto 2025'!Y2</f>
        <v>Equipo Humano Dirección General</v>
      </c>
      <c r="T2" s="143">
        <f>'Presupuesto 2025'!Z2</f>
        <v>17963474</v>
      </c>
      <c r="U2" s="143">
        <f>'Presupuesto 2025'!AA2</f>
        <v>0</v>
      </c>
      <c r="V2" s="143">
        <f>'Presupuesto 2025'!AB2</f>
        <v>0</v>
      </c>
      <c r="W2" s="143">
        <f>'Presupuesto 2025'!AC2</f>
        <v>0</v>
      </c>
      <c r="X2" s="143">
        <f>'Presupuesto 2025'!AD2</f>
        <v>0</v>
      </c>
      <c r="Y2" s="143">
        <f>'Presupuesto 2025'!AE2</f>
        <v>0</v>
      </c>
      <c r="Z2" s="143">
        <f>'Presupuesto 2025'!AF2</f>
        <v>0</v>
      </c>
      <c r="AA2" s="143">
        <f>'Presupuesto 2025'!AG2</f>
        <v>0</v>
      </c>
      <c r="AB2" s="143">
        <f>'Presupuesto 2025'!AH2</f>
        <v>0</v>
      </c>
      <c r="AC2" s="143">
        <f>'Presupuesto 2025'!AI2</f>
        <v>0</v>
      </c>
      <c r="AD2" s="143">
        <f>'Presupuesto 2025'!AJ2</f>
        <v>0</v>
      </c>
      <c r="AE2" s="143">
        <f>'Presupuesto 2025'!AK2</f>
        <v>0</v>
      </c>
      <c r="AF2" s="143">
        <f>'Presupuesto 2025'!AL2</f>
        <v>0</v>
      </c>
      <c r="AG2" s="143">
        <f>'Presupuesto 2025'!AM2</f>
        <v>0</v>
      </c>
      <c r="AH2" s="143">
        <f>'Presupuesto 2025'!AZ2</f>
        <v>17963474</v>
      </c>
    </row>
    <row r="3" spans="1:34" x14ac:dyDescent="0.25">
      <c r="A3" s="142">
        <f>'Presupuesto 2025'!G3</f>
        <v>110.301</v>
      </c>
      <c r="B3" s="142" t="str">
        <f>'Presupuesto 2025'!H3</f>
        <v>F</v>
      </c>
      <c r="C3" s="142" t="str">
        <f>'Presupuesto 2025'!I3</f>
        <v>T</v>
      </c>
      <c r="D3" s="142" t="str">
        <f>'Presupuesto 2025'!J3</f>
        <v xml:space="preserve">3. TRANSFERENCIAS </v>
      </c>
      <c r="E3" s="142" t="str">
        <f>'Presupuesto 2025'!K3</f>
        <v>A-03-03-01-001</v>
      </c>
      <c r="F3" s="142" t="str">
        <f>'Presupuesto 2025'!L3</f>
        <v>FONDO DE PROGRAMAS ESPECIALES PARA LA PAZ: PROGRAMA DE REINTEGRACIÓN SOCIAL Y ECONÓMICA</v>
      </c>
      <c r="G3" s="142" t="str">
        <f>'Presupuesto 2025'!M3</f>
        <v>A-03-03-01-001</v>
      </c>
      <c r="H3" s="142" t="str">
        <f>'Presupuesto 2025'!N3</f>
        <v>FONDO DE PROGRAMAS ESPECIALES PARA LA PAZ: PROGRAMA DE REINTEGRACIÓN SOCIAL Y ECONÓMICA</v>
      </c>
      <c r="I3" s="142" t="str">
        <f>'Presupuesto 2025'!O3</f>
        <v>A-03-03-01-001</v>
      </c>
      <c r="J3" s="142" t="str">
        <f>'Presupuesto 2025'!P3</f>
        <v>FONDO DE PROGRAMAS ESPECIALES PARA LA PAZ: PROGRAMA DE REINTEGRACIÓN SOCIAL Y ECONÓMICA</v>
      </c>
      <c r="K3" s="142" t="str">
        <f>'Presupuesto 2025'!Q3</f>
        <v>A-03-03-01-001</v>
      </c>
      <c r="L3" s="142">
        <f>'Presupuesto 2025'!R3</f>
        <v>0</v>
      </c>
      <c r="M3" s="142">
        <f>'Presupuesto 2025'!S3</f>
        <v>0</v>
      </c>
      <c r="N3" s="142">
        <f>'Presupuesto 2025'!T3</f>
        <v>0</v>
      </c>
      <c r="O3" s="142">
        <f>'Presupuesto 2025'!U3</f>
        <v>0</v>
      </c>
      <c r="P3" s="142" t="str">
        <f>'Presupuesto 2025'!V3</f>
        <v>a. DIRECCIÓN GENERAL</v>
      </c>
      <c r="Q3" s="142" t="str">
        <f>'Presupuesto 2025'!W3</f>
        <v>a. Dirección General</v>
      </c>
      <c r="R3" s="142" t="str">
        <f>'Presupuesto 2025'!X3</f>
        <v>Dirección General</v>
      </c>
      <c r="S3" s="142" t="str">
        <f>'Presupuesto 2025'!Y3</f>
        <v>Honorarios Dirección General</v>
      </c>
      <c r="T3" s="143">
        <f>'Presupuesto 2025'!Z3</f>
        <v>0</v>
      </c>
      <c r="U3" s="143">
        <f>'Presupuesto 2025'!AA3</f>
        <v>0</v>
      </c>
      <c r="V3" s="143">
        <f>'Presupuesto 2025'!AB3</f>
        <v>0</v>
      </c>
      <c r="W3" s="143">
        <f>'Presupuesto 2025'!AC3</f>
        <v>0</v>
      </c>
      <c r="X3" s="143">
        <f>'Presupuesto 2025'!AD3</f>
        <v>0</v>
      </c>
      <c r="Y3" s="143">
        <f>'Presupuesto 2025'!AE3</f>
        <v>0</v>
      </c>
      <c r="Z3" s="143">
        <f>'Presupuesto 2025'!AF3</f>
        <v>0</v>
      </c>
      <c r="AA3" s="143">
        <f>'Presupuesto 2025'!AG3</f>
        <v>0</v>
      </c>
      <c r="AB3" s="143">
        <f>'Presupuesto 2025'!AH3</f>
        <v>0</v>
      </c>
      <c r="AC3" s="143">
        <f>'Presupuesto 2025'!AI3</f>
        <v>0</v>
      </c>
      <c r="AD3" s="143">
        <f>'Presupuesto 2025'!AJ3</f>
        <v>0</v>
      </c>
      <c r="AE3" s="143">
        <f>'Presupuesto 2025'!AK3</f>
        <v>0</v>
      </c>
      <c r="AF3" s="143">
        <f>'Presupuesto 2025'!AL3</f>
        <v>0</v>
      </c>
      <c r="AG3" s="143">
        <f>'Presupuesto 2025'!AM3</f>
        <v>0</v>
      </c>
      <c r="AH3" s="143">
        <f>'Presupuesto 2025'!AZ3</f>
        <v>0</v>
      </c>
    </row>
    <row r="4" spans="1:34" x14ac:dyDescent="0.25">
      <c r="A4" s="142">
        <f>'Presupuesto 2025'!G4</f>
        <v>110.30200000000001</v>
      </c>
      <c r="B4" s="142" t="str">
        <f>'Presupuesto 2025'!H4</f>
        <v>F</v>
      </c>
      <c r="C4" s="142" t="str">
        <f>'Presupuesto 2025'!I4</f>
        <v>T</v>
      </c>
      <c r="D4" s="142" t="str">
        <f>'Presupuesto 2025'!J4</f>
        <v xml:space="preserve">3. TRANSFERENCIAS </v>
      </c>
      <c r="E4" s="142" t="str">
        <f>'Presupuesto 2025'!K4</f>
        <v>A-03-03-01-001</v>
      </c>
      <c r="F4" s="142" t="str">
        <f>'Presupuesto 2025'!L4</f>
        <v>FONDO DE PROGRAMAS ESPECIALES PARA LA PAZ: PROGRAMA DE REINTEGRACIÓN SOCIAL Y ECONÓMICA</v>
      </c>
      <c r="G4" s="142" t="str">
        <f>'Presupuesto 2025'!M4</f>
        <v>A-03-03-01-001</v>
      </c>
      <c r="H4" s="142" t="str">
        <f>'Presupuesto 2025'!N4</f>
        <v>FONDO DE PROGRAMAS ESPECIALES PARA LA PAZ: PROGRAMA DE REINTEGRACIÓN SOCIAL Y ECONÓMICA</v>
      </c>
      <c r="I4" s="142" t="str">
        <f>'Presupuesto 2025'!O4</f>
        <v>A-03-03-01-001</v>
      </c>
      <c r="J4" s="142" t="str">
        <f>'Presupuesto 2025'!P4</f>
        <v>FONDO DE PROGRAMAS ESPECIALES PARA LA PAZ: PROGRAMA DE REINTEGRACIÓN SOCIAL Y ECONÓMICA</v>
      </c>
      <c r="K4" s="142" t="str">
        <f>'Presupuesto 2025'!Q4</f>
        <v>A-03-03-01-001</v>
      </c>
      <c r="L4" s="142">
        <f>'Presupuesto 2025'!R4</f>
        <v>0</v>
      </c>
      <c r="M4" s="142">
        <f>'Presupuesto 2025'!S4</f>
        <v>0</v>
      </c>
      <c r="N4" s="142">
        <f>'Presupuesto 2025'!T4</f>
        <v>0</v>
      </c>
      <c r="O4" s="142">
        <f>'Presupuesto 2025'!U4</f>
        <v>0</v>
      </c>
      <c r="P4" s="142" t="str">
        <f>'Presupuesto 2025'!V4</f>
        <v>a. DIRECCIÓN GENERAL</v>
      </c>
      <c r="Q4" s="142" t="str">
        <f>'Presupuesto 2025'!W4</f>
        <v>a. Dirección General</v>
      </c>
      <c r="R4" s="142" t="str">
        <f>'Presupuesto 2025'!X4</f>
        <v>Dirección General</v>
      </c>
      <c r="S4" s="142" t="str">
        <f>'Presupuesto 2025'!Y4</f>
        <v>Acciones para el fortalecimiento de los entornos seguros, autocuidado y mitigación de los riesgos a la población objeto</v>
      </c>
      <c r="T4" s="143">
        <f>'Presupuesto 2025'!Z4</f>
        <v>0</v>
      </c>
      <c r="U4" s="143">
        <f>'Presupuesto 2025'!AA4</f>
        <v>0</v>
      </c>
      <c r="V4" s="143">
        <f>'Presupuesto 2025'!AB4</f>
        <v>0</v>
      </c>
      <c r="W4" s="143">
        <f>'Presupuesto 2025'!AC4</f>
        <v>0</v>
      </c>
      <c r="X4" s="143">
        <f>'Presupuesto 2025'!AD4</f>
        <v>0</v>
      </c>
      <c r="Y4" s="143">
        <f>'Presupuesto 2025'!AE4</f>
        <v>0</v>
      </c>
      <c r="Z4" s="143">
        <f>'Presupuesto 2025'!AF4</f>
        <v>0</v>
      </c>
      <c r="AA4" s="143">
        <f>'Presupuesto 2025'!AG4</f>
        <v>0</v>
      </c>
      <c r="AB4" s="143">
        <f>'Presupuesto 2025'!AH4</f>
        <v>0</v>
      </c>
      <c r="AC4" s="143">
        <f>'Presupuesto 2025'!AI4</f>
        <v>0</v>
      </c>
      <c r="AD4" s="143">
        <f>'Presupuesto 2025'!AJ4</f>
        <v>0</v>
      </c>
      <c r="AE4" s="143">
        <f>'Presupuesto 2025'!AK4</f>
        <v>0</v>
      </c>
      <c r="AF4" s="143">
        <f>'Presupuesto 2025'!AL4</f>
        <v>0</v>
      </c>
      <c r="AG4" s="143">
        <f>'Presupuesto 2025'!AM4</f>
        <v>0</v>
      </c>
      <c r="AH4" s="143">
        <f>'Presupuesto 2025'!AZ4</f>
        <v>0</v>
      </c>
    </row>
    <row r="5" spans="1:34" x14ac:dyDescent="0.25">
      <c r="A5" s="142">
        <f>'Presupuesto 2025'!G5</f>
        <v>110.303</v>
      </c>
      <c r="B5" s="142" t="str">
        <f>'Presupuesto 2025'!H5</f>
        <v>F</v>
      </c>
      <c r="C5" s="142" t="str">
        <f>'Presupuesto 2025'!I5</f>
        <v>T</v>
      </c>
      <c r="D5" s="142" t="str">
        <f>'Presupuesto 2025'!J5</f>
        <v xml:space="preserve">3. TRANSFERENCIAS </v>
      </c>
      <c r="E5" s="142" t="str">
        <f>'Presupuesto 2025'!K5</f>
        <v>A-03-03-01-001</v>
      </c>
      <c r="F5" s="142" t="str">
        <f>'Presupuesto 2025'!L5</f>
        <v>FONDO DE PROGRAMAS ESPECIALES PARA LA PAZ: PROGRAMA DE REINTEGRACIÓN SOCIAL Y ECONÓMICA</v>
      </c>
      <c r="G5" s="142" t="str">
        <f>'Presupuesto 2025'!M5</f>
        <v>A-03-03-01-001</v>
      </c>
      <c r="H5" s="142" t="str">
        <f>'Presupuesto 2025'!N5</f>
        <v>FONDO DE PROGRAMAS ESPECIALES PARA LA PAZ: PROGRAMA DE REINTEGRACIÓN SOCIAL Y ECONÓMICA</v>
      </c>
      <c r="I5" s="142" t="str">
        <f>'Presupuesto 2025'!O5</f>
        <v>A-03-03-01-001</v>
      </c>
      <c r="J5" s="142" t="str">
        <f>'Presupuesto 2025'!P5</f>
        <v>FONDO DE PROGRAMAS ESPECIALES PARA LA PAZ: PROGRAMA DE REINTEGRACIÓN SOCIAL Y ECONÓMICA</v>
      </c>
      <c r="K5" s="142" t="str">
        <f>'Presupuesto 2025'!Q5</f>
        <v>A-03-03-01-001</v>
      </c>
      <c r="L5" s="142">
        <f>'Presupuesto 2025'!R5</f>
        <v>0</v>
      </c>
      <c r="M5" s="142">
        <f>'Presupuesto 2025'!S5</f>
        <v>0</v>
      </c>
      <c r="N5" s="142">
        <f>'Presupuesto 2025'!T5</f>
        <v>0</v>
      </c>
      <c r="O5" s="142">
        <f>'Presupuesto 2025'!U5</f>
        <v>0</v>
      </c>
      <c r="P5" s="142" t="str">
        <f>'Presupuesto 2025'!V5</f>
        <v>a. DIRECCIÓN GENERAL</v>
      </c>
      <c r="Q5" s="142" t="str">
        <f>'Presupuesto 2025'!W5</f>
        <v>a. Dirección General</v>
      </c>
      <c r="R5" s="142" t="str">
        <f>'Presupuesto 2025'!X5</f>
        <v>Dirección General</v>
      </c>
      <c r="S5" s="142" t="str">
        <f>'Presupuesto 2025'!Y5</f>
        <v>Apoyo Económico para traslado de PPR con riesgo extraordinario. El valor de cada desembolso es 2,5 SMLV</v>
      </c>
      <c r="T5" s="143">
        <f>'Presupuesto 2025'!Z5</f>
        <v>0</v>
      </c>
      <c r="U5" s="143">
        <f>'Presupuesto 2025'!AA5</f>
        <v>0</v>
      </c>
      <c r="V5" s="143">
        <f>'Presupuesto 2025'!AB5</f>
        <v>0</v>
      </c>
      <c r="W5" s="143">
        <f>'Presupuesto 2025'!AC5</f>
        <v>0</v>
      </c>
      <c r="X5" s="143">
        <f>'Presupuesto 2025'!AD5</f>
        <v>0</v>
      </c>
      <c r="Y5" s="143">
        <f>'Presupuesto 2025'!AE5</f>
        <v>0</v>
      </c>
      <c r="Z5" s="143">
        <f>'Presupuesto 2025'!AF5</f>
        <v>0</v>
      </c>
      <c r="AA5" s="143">
        <f>'Presupuesto 2025'!AG5</f>
        <v>0</v>
      </c>
      <c r="AB5" s="143">
        <f>'Presupuesto 2025'!AH5</f>
        <v>0</v>
      </c>
      <c r="AC5" s="143">
        <f>'Presupuesto 2025'!AI5</f>
        <v>0</v>
      </c>
      <c r="AD5" s="143">
        <f>'Presupuesto 2025'!AJ5</f>
        <v>0</v>
      </c>
      <c r="AE5" s="143">
        <f>'Presupuesto 2025'!AK5</f>
        <v>0</v>
      </c>
      <c r="AF5" s="143">
        <f>'Presupuesto 2025'!AL5</f>
        <v>0</v>
      </c>
      <c r="AG5" s="143">
        <f>'Presupuesto 2025'!AM5</f>
        <v>0</v>
      </c>
      <c r="AH5" s="143">
        <f>'Presupuesto 2025'!AZ5</f>
        <v>0</v>
      </c>
    </row>
    <row r="6" spans="1:34" x14ac:dyDescent="0.25">
      <c r="A6" s="142">
        <f>'Presupuesto 2025'!G6</f>
        <v>120.20099999999999</v>
      </c>
      <c r="B6" s="142" t="str">
        <f>'Presupuesto 2025'!H6</f>
        <v>F</v>
      </c>
      <c r="C6" s="142" t="str">
        <f>'Presupuesto 2025'!I6</f>
        <v>G</v>
      </c>
      <c r="D6" s="142" t="str">
        <f>'Presupuesto 2025'!J6</f>
        <v>2. ADQUISICION DE BIENES Y SERVICIOS</v>
      </c>
      <c r="E6" s="142" t="str">
        <f>'Presupuesto 2025'!K6</f>
        <v>A-02-02</v>
      </c>
      <c r="F6" s="142" t="str">
        <f>'Presupuesto 2025'!L6</f>
        <v>ADQUISICIONES DIFERENTES DE ACTIVOS</v>
      </c>
      <c r="G6" s="142" t="str">
        <f>'Presupuesto 2025'!M6</f>
        <v>A-02-02-02</v>
      </c>
      <c r="H6" s="142" t="str">
        <f>'Presupuesto 2025'!N6</f>
        <v>ADQUISICIÓN DE SERVICIOS</v>
      </c>
      <c r="I6" s="142" t="str">
        <f>'Presupuesto 2025'!O6</f>
        <v>A-02-02-02-008</v>
      </c>
      <c r="J6" s="142" t="str">
        <f>'Presupuesto 2025'!P6</f>
        <v xml:space="preserve">SERVICIOS PRESTADOS A LAS EMPRESAS Y SERVICIOS DE PRODUCCIÓN </v>
      </c>
      <c r="K6" s="142" t="str">
        <f>'Presupuesto 2025'!Q6</f>
        <v>A-02-02-02-008-003</v>
      </c>
      <c r="L6" s="142">
        <f>'Presupuesto 2025'!R6</f>
        <v>0</v>
      </c>
      <c r="M6" s="142">
        <f>'Presupuesto 2025'!S6</f>
        <v>0</v>
      </c>
      <c r="N6" s="142">
        <f>'Presupuesto 2025'!T6</f>
        <v>0</v>
      </c>
      <c r="O6" s="142">
        <f>'Presupuesto 2025'!U6</f>
        <v>0</v>
      </c>
      <c r="P6" s="142" t="str">
        <f>'Presupuesto 2025'!V6</f>
        <v>a. DIRECCIÓN GENERAL</v>
      </c>
      <c r="Q6" s="142" t="str">
        <f>'Presupuesto 2025'!W6</f>
        <v>b  Grupo control Interno de Gestión</v>
      </c>
      <c r="R6" s="142" t="str">
        <f>'Presupuesto 2025'!X6</f>
        <v>Grupo control Interno de Gestión</v>
      </c>
      <c r="S6" s="142" t="str">
        <f>'Presupuesto 2025'!Y6</f>
        <v>Preauditoria y auditoria de certificación</v>
      </c>
      <c r="T6" s="143">
        <f>'Presupuesto 2025'!Z6</f>
        <v>0</v>
      </c>
      <c r="U6" s="143">
        <f>'Presupuesto 2025'!AA6</f>
        <v>0</v>
      </c>
      <c r="V6" s="143">
        <f>'Presupuesto 2025'!AB6</f>
        <v>0</v>
      </c>
      <c r="W6" s="143">
        <f>'Presupuesto 2025'!AC6</f>
        <v>0</v>
      </c>
      <c r="X6" s="143">
        <f>'Presupuesto 2025'!AD6</f>
        <v>0</v>
      </c>
      <c r="Y6" s="143">
        <f>'Presupuesto 2025'!AE6</f>
        <v>0</v>
      </c>
      <c r="Z6" s="143">
        <f>'Presupuesto 2025'!AF6</f>
        <v>0</v>
      </c>
      <c r="AA6" s="143">
        <f>'Presupuesto 2025'!AG6</f>
        <v>0</v>
      </c>
      <c r="AB6" s="143">
        <f>'Presupuesto 2025'!AH6</f>
        <v>0</v>
      </c>
      <c r="AC6" s="143">
        <f>'Presupuesto 2025'!AI6</f>
        <v>0</v>
      </c>
      <c r="AD6" s="143">
        <f>'Presupuesto 2025'!AJ6</f>
        <v>0</v>
      </c>
      <c r="AE6" s="143">
        <f>'Presupuesto 2025'!AK6</f>
        <v>0</v>
      </c>
      <c r="AF6" s="143">
        <f>'Presupuesto 2025'!AL6</f>
        <v>0</v>
      </c>
      <c r="AG6" s="143">
        <f>'Presupuesto 2025'!AM6</f>
        <v>0</v>
      </c>
      <c r="AH6" s="143">
        <f>'Presupuesto 2025'!AZ6</f>
        <v>0</v>
      </c>
    </row>
    <row r="7" spans="1:34" x14ac:dyDescent="0.25">
      <c r="A7" s="142">
        <f>'Presupuesto 2025'!G7</f>
        <v>120.202</v>
      </c>
      <c r="B7" s="142" t="str">
        <f>'Presupuesto 2025'!H7</f>
        <v>F</v>
      </c>
      <c r="C7" s="142" t="str">
        <f>'Presupuesto 2025'!I7</f>
        <v>G</v>
      </c>
      <c r="D7" s="142" t="str">
        <f>'Presupuesto 2025'!J7</f>
        <v>2. ADQUISICION DE BIENES Y SERVICIOS</v>
      </c>
      <c r="E7" s="142" t="str">
        <f>'Presupuesto 2025'!K7</f>
        <v>A-02-02</v>
      </c>
      <c r="F7" s="142" t="str">
        <f>'Presupuesto 2025'!L7</f>
        <v>ADQUISICIONES DIFERENTES DE ACTIVOS</v>
      </c>
      <c r="G7" s="142" t="str">
        <f>'Presupuesto 2025'!M7</f>
        <v>A-02-02-02</v>
      </c>
      <c r="H7" s="142" t="str">
        <f>'Presupuesto 2025'!N7</f>
        <v>ADQUISICIÓN DE SERVICIOS</v>
      </c>
      <c r="I7" s="142" t="str">
        <f>'Presupuesto 2025'!O7</f>
        <v>A-02-02-02-008</v>
      </c>
      <c r="J7" s="142" t="str">
        <f>'Presupuesto 2025'!P7</f>
        <v xml:space="preserve">SERVICIOS PRESTADOS A LAS EMPRESAS Y SERVICIOS DE PRODUCCIÓN </v>
      </c>
      <c r="K7" s="142" t="str">
        <f>'Presupuesto 2025'!Q7</f>
        <v>A-02-02-02-008-003</v>
      </c>
      <c r="L7" s="142">
        <f>'Presupuesto 2025'!R7</f>
        <v>0</v>
      </c>
      <c r="M7" s="142">
        <f>'Presupuesto 2025'!S7</f>
        <v>0</v>
      </c>
      <c r="N7" s="142">
        <f>'Presupuesto 2025'!T7</f>
        <v>0</v>
      </c>
      <c r="O7" s="142">
        <f>'Presupuesto 2025'!U7</f>
        <v>0</v>
      </c>
      <c r="P7" s="142" t="str">
        <f>'Presupuesto 2025'!V7</f>
        <v>a. DIRECCIÓN GENERAL</v>
      </c>
      <c r="Q7" s="142" t="str">
        <f>'Presupuesto 2025'!W7</f>
        <v>b  Grupo control Interno de Gestión</v>
      </c>
      <c r="R7" s="142" t="str">
        <f>'Presupuesto 2025'!X7</f>
        <v>Grupo control Interno de Gestión</v>
      </c>
      <c r="S7" s="142" t="str">
        <f>'Presupuesto 2025'!Y7</f>
        <v>Auditoria de seguimento y recertificación</v>
      </c>
      <c r="T7" s="143">
        <f>'Presupuesto 2025'!Z7</f>
        <v>0</v>
      </c>
      <c r="U7" s="143">
        <f>'Presupuesto 2025'!AA7</f>
        <v>0</v>
      </c>
      <c r="V7" s="143">
        <f>'Presupuesto 2025'!AB7</f>
        <v>0</v>
      </c>
      <c r="W7" s="143">
        <f>'Presupuesto 2025'!AC7</f>
        <v>0</v>
      </c>
      <c r="X7" s="143">
        <f>'Presupuesto 2025'!AD7</f>
        <v>0</v>
      </c>
      <c r="Y7" s="143">
        <f>'Presupuesto 2025'!AE7</f>
        <v>0</v>
      </c>
      <c r="Z7" s="143">
        <f>'Presupuesto 2025'!AF7</f>
        <v>0</v>
      </c>
      <c r="AA7" s="143">
        <f>'Presupuesto 2025'!AG7</f>
        <v>0</v>
      </c>
      <c r="AB7" s="143">
        <f>'Presupuesto 2025'!AH7</f>
        <v>0</v>
      </c>
      <c r="AC7" s="143">
        <f>'Presupuesto 2025'!AI7</f>
        <v>0</v>
      </c>
      <c r="AD7" s="143">
        <f>'Presupuesto 2025'!AJ7</f>
        <v>0</v>
      </c>
      <c r="AE7" s="143">
        <f>'Presupuesto 2025'!AK7</f>
        <v>0</v>
      </c>
      <c r="AF7" s="143">
        <f>'Presupuesto 2025'!AL7</f>
        <v>0</v>
      </c>
      <c r="AG7" s="143">
        <f>'Presupuesto 2025'!AM7</f>
        <v>0</v>
      </c>
      <c r="AH7" s="143">
        <f>'Presupuesto 2025'!AZ7</f>
        <v>0</v>
      </c>
    </row>
    <row r="8" spans="1:34" x14ac:dyDescent="0.25">
      <c r="A8" s="142">
        <f>'Presupuesto 2025'!G8</f>
        <v>130.30099999999999</v>
      </c>
      <c r="B8" s="142" t="str">
        <f>'Presupuesto 2025'!H8</f>
        <v>F</v>
      </c>
      <c r="C8" s="142" t="str">
        <f>'Presupuesto 2025'!I8</f>
        <v>T</v>
      </c>
      <c r="D8" s="142" t="str">
        <f>'Presupuesto 2025'!J8</f>
        <v xml:space="preserve">3. TRANSFERENCIAS </v>
      </c>
      <c r="E8" s="142" t="str">
        <f>'Presupuesto 2025'!K8</f>
        <v>A-03-03-01-001</v>
      </c>
      <c r="F8" s="142" t="str">
        <f>'Presupuesto 2025'!L8</f>
        <v>FONDO DE PROGRAMAS ESPECIALES PARA LA PAZ: PROGRAMA DE REINTEGRACIÓN SOCIAL Y ECONÓMICA</v>
      </c>
      <c r="G8" s="142" t="str">
        <f>'Presupuesto 2025'!M8</f>
        <v>A-03-03-01-001</v>
      </c>
      <c r="H8" s="142" t="str">
        <f>'Presupuesto 2025'!N8</f>
        <v>FONDO DE PROGRAMAS ESPECIALES PARA LA PAZ: PROGRAMA DE REINTEGRACIÓN SOCIAL Y ECONÓMICA</v>
      </c>
      <c r="I8" s="142" t="str">
        <f>'Presupuesto 2025'!O8</f>
        <v>A-03-03-01-001</v>
      </c>
      <c r="J8" s="142" t="str">
        <f>'Presupuesto 2025'!P8</f>
        <v>FONDO DE PROGRAMAS ESPECIALES PARA LA PAZ: PROGRAMA DE REINTEGRACIÓN SOCIAL Y ECONÓMICA</v>
      </c>
      <c r="K8" s="142" t="str">
        <f>'Presupuesto 2025'!Q8</f>
        <v>A-03-03-01-001</v>
      </c>
      <c r="L8" s="142">
        <f>'Presupuesto 2025'!R8</f>
        <v>0</v>
      </c>
      <c r="M8" s="142">
        <f>'Presupuesto 2025'!S8</f>
        <v>0</v>
      </c>
      <c r="N8" s="142">
        <f>'Presupuesto 2025'!T8</f>
        <v>0</v>
      </c>
      <c r="O8" s="142">
        <f>'Presupuesto 2025'!U8</f>
        <v>0</v>
      </c>
      <c r="P8" s="142" t="str">
        <f>'Presupuesto 2025'!V8</f>
        <v>a. DIRECCIÓN GENERAL</v>
      </c>
      <c r="Q8" s="142" t="str">
        <f>'Presupuesto 2025'!W8</f>
        <v>c. Grupo de Corresponsabilidad</v>
      </c>
      <c r="R8" s="142" t="str">
        <f>'Presupuesto 2025'!X8</f>
        <v>Grupo de Corresponsabilidad</v>
      </c>
      <c r="S8" s="142" t="str">
        <f>'Presupuesto 2025'!Y8</f>
        <v xml:space="preserve">Encuentros estratégicos con actores internacionales </v>
      </c>
      <c r="T8" s="143">
        <f>'Presupuesto 2025'!Z8</f>
        <v>0</v>
      </c>
      <c r="U8" s="143">
        <f>'Presupuesto 2025'!AA8</f>
        <v>0</v>
      </c>
      <c r="V8" s="143">
        <f>'Presupuesto 2025'!AB8</f>
        <v>0</v>
      </c>
      <c r="W8" s="143">
        <f>'Presupuesto 2025'!AC8</f>
        <v>0</v>
      </c>
      <c r="X8" s="143">
        <f>'Presupuesto 2025'!AD8</f>
        <v>0</v>
      </c>
      <c r="Y8" s="143">
        <f>'Presupuesto 2025'!AE8</f>
        <v>0</v>
      </c>
      <c r="Z8" s="143">
        <f>'Presupuesto 2025'!AF8</f>
        <v>0</v>
      </c>
      <c r="AA8" s="143">
        <f>'Presupuesto 2025'!AG8</f>
        <v>0</v>
      </c>
      <c r="AB8" s="143">
        <f>'Presupuesto 2025'!AH8</f>
        <v>0</v>
      </c>
      <c r="AC8" s="143">
        <f>'Presupuesto 2025'!AI8</f>
        <v>0</v>
      </c>
      <c r="AD8" s="143">
        <f>'Presupuesto 2025'!AJ8</f>
        <v>0</v>
      </c>
      <c r="AE8" s="143">
        <f>'Presupuesto 2025'!AK8</f>
        <v>0</v>
      </c>
      <c r="AF8" s="143">
        <f>'Presupuesto 2025'!AL8</f>
        <v>0</v>
      </c>
      <c r="AG8" s="143">
        <f>'Presupuesto 2025'!AM8</f>
        <v>0</v>
      </c>
      <c r="AH8" s="143">
        <f>'Presupuesto 2025'!AZ8</f>
        <v>0</v>
      </c>
    </row>
    <row r="9" spans="1:34" x14ac:dyDescent="0.25">
      <c r="A9" s="142">
        <f>'Presupuesto 2025'!G9</f>
        <v>140.30099999999999</v>
      </c>
      <c r="B9" s="142" t="str">
        <f>'Presupuesto 2025'!H9</f>
        <v>F</v>
      </c>
      <c r="C9" s="142" t="str">
        <f>'Presupuesto 2025'!I9</f>
        <v>T</v>
      </c>
      <c r="D9" s="142" t="str">
        <f>'Presupuesto 2025'!J9</f>
        <v xml:space="preserve">3. TRANSFERENCIAS </v>
      </c>
      <c r="E9" s="142" t="str">
        <f>'Presupuesto 2025'!K9</f>
        <v>A-03-03-01-001</v>
      </c>
      <c r="F9" s="142" t="str">
        <f>'Presupuesto 2025'!L9</f>
        <v>FONDO DE PROGRAMAS ESPECIALES PARA LA PAZ: PROGRAMA DE REINTEGRACIÓN SOCIAL Y ECONÓMICA</v>
      </c>
      <c r="G9" s="142" t="str">
        <f>'Presupuesto 2025'!M9</f>
        <v>A-03-03-01-001</v>
      </c>
      <c r="H9" s="142" t="str">
        <f>'Presupuesto 2025'!N9</f>
        <v>FONDO DE PROGRAMAS ESPECIALES PARA LA PAZ: PROGRAMA DE REINTEGRACIÓN SOCIAL Y ECONÓMICA</v>
      </c>
      <c r="I9" s="142" t="str">
        <f>'Presupuesto 2025'!O9</f>
        <v>A-03-03-01-001</v>
      </c>
      <c r="J9" s="142" t="str">
        <f>'Presupuesto 2025'!P9</f>
        <v>FONDO DE PROGRAMAS ESPECIALES PARA LA PAZ: PROGRAMA DE REINTEGRACIÓN SOCIAL Y ECONÓMICA</v>
      </c>
      <c r="K9" s="142" t="str">
        <f>'Presupuesto 2025'!Q9</f>
        <v>A-03-03-01-001</v>
      </c>
      <c r="L9" s="142">
        <f>'Presupuesto 2025'!R9</f>
        <v>0</v>
      </c>
      <c r="M9" s="142">
        <f>'Presupuesto 2025'!S9</f>
        <v>0</v>
      </c>
      <c r="N9" s="142">
        <f>'Presupuesto 2025'!T9</f>
        <v>0</v>
      </c>
      <c r="O9" s="142">
        <f>'Presupuesto 2025'!U9</f>
        <v>0</v>
      </c>
      <c r="P9" s="142" t="str">
        <f>'Presupuesto 2025'!V9</f>
        <v>a. DIRECCIÓN GENERAL</v>
      </c>
      <c r="Q9" s="142" t="str">
        <f>'Presupuesto 2025'!W9</f>
        <v>d. Oficina Asesora de Comunicaciones</v>
      </c>
      <c r="R9" s="142" t="str">
        <f>'Presupuesto 2025'!X9</f>
        <v>Oficina Asesora de Comunicaciones</v>
      </c>
      <c r="S9" s="142" t="str">
        <f>'Presupuesto 2025'!Y9</f>
        <v>Central de medios</v>
      </c>
      <c r="T9" s="143">
        <f>'Presupuesto 2025'!Z9</f>
        <v>0</v>
      </c>
      <c r="U9" s="143">
        <f>'Presupuesto 2025'!AA9</f>
        <v>0</v>
      </c>
      <c r="V9" s="143">
        <f>'Presupuesto 2025'!AB9</f>
        <v>0</v>
      </c>
      <c r="W9" s="143">
        <f>'Presupuesto 2025'!AC9</f>
        <v>0</v>
      </c>
      <c r="X9" s="143">
        <f>'Presupuesto 2025'!AD9</f>
        <v>0</v>
      </c>
      <c r="Y9" s="143">
        <f>'Presupuesto 2025'!AE9</f>
        <v>0</v>
      </c>
      <c r="Z9" s="143">
        <f>'Presupuesto 2025'!AF9</f>
        <v>0</v>
      </c>
      <c r="AA9" s="143">
        <f>'Presupuesto 2025'!AG9</f>
        <v>0</v>
      </c>
      <c r="AB9" s="143">
        <f>'Presupuesto 2025'!AH9</f>
        <v>0</v>
      </c>
      <c r="AC9" s="143">
        <f>'Presupuesto 2025'!AI9</f>
        <v>0</v>
      </c>
      <c r="AD9" s="143">
        <f>'Presupuesto 2025'!AJ9</f>
        <v>0</v>
      </c>
      <c r="AE9" s="143">
        <f>'Presupuesto 2025'!AK9</f>
        <v>0</v>
      </c>
      <c r="AF9" s="143">
        <f>'Presupuesto 2025'!AL9</f>
        <v>0</v>
      </c>
      <c r="AG9" s="143">
        <f>'Presupuesto 2025'!AM9</f>
        <v>0</v>
      </c>
      <c r="AH9" s="143">
        <f>'Presupuesto 2025'!AZ9</f>
        <v>0</v>
      </c>
    </row>
    <row r="10" spans="1:34" x14ac:dyDescent="0.25">
      <c r="A10" s="142">
        <f>'Presupuesto 2025'!G10</f>
        <v>140.30199999999999</v>
      </c>
      <c r="B10" s="142" t="str">
        <f>'Presupuesto 2025'!H10</f>
        <v>F</v>
      </c>
      <c r="C10" s="142" t="str">
        <f>'Presupuesto 2025'!I10</f>
        <v>T</v>
      </c>
      <c r="D10" s="142" t="str">
        <f>'Presupuesto 2025'!J10</f>
        <v xml:space="preserve">3. TRANSFERENCIAS </v>
      </c>
      <c r="E10" s="142" t="str">
        <f>'Presupuesto 2025'!K10</f>
        <v>A-03-03-01-001</v>
      </c>
      <c r="F10" s="142" t="str">
        <f>'Presupuesto 2025'!L10</f>
        <v>FONDO DE PROGRAMAS ESPECIALES PARA LA PAZ: PROGRAMA DE REINTEGRACIÓN SOCIAL Y ECONÓMICA</v>
      </c>
      <c r="G10" s="142" t="str">
        <f>'Presupuesto 2025'!M10</f>
        <v>A-03-03-01-001</v>
      </c>
      <c r="H10" s="142" t="str">
        <f>'Presupuesto 2025'!N10</f>
        <v>FONDO DE PROGRAMAS ESPECIALES PARA LA PAZ: PROGRAMA DE REINTEGRACIÓN SOCIAL Y ECONÓMICA</v>
      </c>
      <c r="I10" s="142" t="str">
        <f>'Presupuesto 2025'!O10</f>
        <v>A-03-03-01-001</v>
      </c>
      <c r="J10" s="142" t="str">
        <f>'Presupuesto 2025'!P10</f>
        <v>FONDO DE PROGRAMAS ESPECIALES PARA LA PAZ: PROGRAMA DE REINTEGRACIÓN SOCIAL Y ECONÓMICA</v>
      </c>
      <c r="K10" s="142" t="str">
        <f>'Presupuesto 2025'!Q10</f>
        <v>A-03-03-01-001</v>
      </c>
      <c r="L10" s="142">
        <f>'Presupuesto 2025'!R10</f>
        <v>0</v>
      </c>
      <c r="M10" s="142">
        <f>'Presupuesto 2025'!S10</f>
        <v>0</v>
      </c>
      <c r="N10" s="142">
        <f>'Presupuesto 2025'!T10</f>
        <v>0</v>
      </c>
      <c r="O10" s="142">
        <f>'Presupuesto 2025'!U10</f>
        <v>0</v>
      </c>
      <c r="P10" s="142" t="str">
        <f>'Presupuesto 2025'!V10</f>
        <v>a. DIRECCIÓN GENERAL</v>
      </c>
      <c r="Q10" s="142" t="str">
        <f>'Presupuesto 2025'!W10</f>
        <v>d. Oficina Asesora de Comunicaciones</v>
      </c>
      <c r="R10" s="142" t="str">
        <f>'Presupuesto 2025'!X10</f>
        <v>Oficina Asesora de Comunicaciones</v>
      </c>
      <c r="S10" s="142" t="str">
        <f>'Presupuesto 2025'!Y10</f>
        <v>Programa Institucional ARN en TV y Radio</v>
      </c>
      <c r="T10" s="143">
        <f>'Presupuesto 2025'!Z10</f>
        <v>0</v>
      </c>
      <c r="U10" s="143">
        <f>'Presupuesto 2025'!AA10</f>
        <v>0</v>
      </c>
      <c r="V10" s="143">
        <f>'Presupuesto 2025'!AB10</f>
        <v>0</v>
      </c>
      <c r="W10" s="143">
        <f>'Presupuesto 2025'!AC10</f>
        <v>0</v>
      </c>
      <c r="X10" s="143">
        <f>'Presupuesto 2025'!AD10</f>
        <v>0</v>
      </c>
      <c r="Y10" s="143">
        <f>'Presupuesto 2025'!AE10</f>
        <v>0</v>
      </c>
      <c r="Z10" s="143">
        <f>'Presupuesto 2025'!AF10</f>
        <v>0</v>
      </c>
      <c r="AA10" s="143">
        <f>'Presupuesto 2025'!AG10</f>
        <v>0</v>
      </c>
      <c r="AB10" s="143">
        <f>'Presupuesto 2025'!AH10</f>
        <v>0</v>
      </c>
      <c r="AC10" s="143">
        <f>'Presupuesto 2025'!AI10</f>
        <v>0</v>
      </c>
      <c r="AD10" s="143">
        <f>'Presupuesto 2025'!AJ10</f>
        <v>0</v>
      </c>
      <c r="AE10" s="143">
        <f>'Presupuesto 2025'!AK10</f>
        <v>0</v>
      </c>
      <c r="AF10" s="143">
        <f>'Presupuesto 2025'!AL10</f>
        <v>0</v>
      </c>
      <c r="AG10" s="143">
        <f>'Presupuesto 2025'!AM10</f>
        <v>0</v>
      </c>
      <c r="AH10" s="143">
        <f>'Presupuesto 2025'!AZ10</f>
        <v>0</v>
      </c>
    </row>
    <row r="11" spans="1:34" x14ac:dyDescent="0.25">
      <c r="A11" s="142">
        <f>'Presupuesto 2025'!G11</f>
        <v>140.20099999999999</v>
      </c>
      <c r="B11" s="142" t="str">
        <f>'Presupuesto 2025'!H11</f>
        <v>F</v>
      </c>
      <c r="C11" s="142" t="str">
        <f>'Presupuesto 2025'!I11</f>
        <v>G</v>
      </c>
      <c r="D11" s="142" t="str">
        <f>'Presupuesto 2025'!J11</f>
        <v>2. ADQUISICION DE BIENES Y SERVICIOS</v>
      </c>
      <c r="E11" s="142" t="str">
        <f>'Presupuesto 2025'!K11</f>
        <v>A-02-02</v>
      </c>
      <c r="F11" s="142" t="str">
        <f>'Presupuesto 2025'!L11</f>
        <v>ADQUISICIONES DIFERENTES DE ACTIVOS</v>
      </c>
      <c r="G11" s="142" t="str">
        <f>'Presupuesto 2025'!M11</f>
        <v>A-02-02-02</v>
      </c>
      <c r="H11" s="142" t="str">
        <f>'Presupuesto 2025'!N11</f>
        <v>ADQUISICIÓN DE SERVICIOS</v>
      </c>
      <c r="I11" s="142" t="str">
        <f>'Presupuesto 2025'!O11</f>
        <v>A-02-02-02-008</v>
      </c>
      <c r="J11" s="142" t="str">
        <f>'Presupuesto 2025'!P11</f>
        <v xml:space="preserve">SERVICIOS PRESTADOS A LAS EMPRESAS Y SERVICIOS DE PRODUCCIÓN </v>
      </c>
      <c r="K11" s="142" t="str">
        <f>'Presupuesto 2025'!Q11</f>
        <v>A-02-02-02-008-009</v>
      </c>
      <c r="L11" s="142">
        <f>'Presupuesto 2025'!R11</f>
        <v>0</v>
      </c>
      <c r="M11" s="142">
        <f>'Presupuesto 2025'!S11</f>
        <v>0</v>
      </c>
      <c r="N11" s="142">
        <f>'Presupuesto 2025'!T11</f>
        <v>0</v>
      </c>
      <c r="O11" s="142">
        <f>'Presupuesto 2025'!U11</f>
        <v>0</v>
      </c>
      <c r="P11" s="142" t="str">
        <f>'Presupuesto 2025'!V11</f>
        <v>a. DIRECCIÓN GENERAL</v>
      </c>
      <c r="Q11" s="142" t="str">
        <f>'Presupuesto 2025'!W11</f>
        <v>d. Oficina Asesora de Comunicaciones</v>
      </c>
      <c r="R11" s="142" t="str">
        <f>'Presupuesto 2025'!X11</f>
        <v>Oficina Asesora de Comunicaciones</v>
      </c>
      <c r="S11" s="142" t="str">
        <f>'Presupuesto 2025'!Y11</f>
        <v>Servicios de Imprenta</v>
      </c>
      <c r="T11" s="143">
        <f>'Presupuesto 2025'!Z11</f>
        <v>0</v>
      </c>
      <c r="U11" s="143">
        <f>'Presupuesto 2025'!AA11</f>
        <v>0</v>
      </c>
      <c r="V11" s="143">
        <f>'Presupuesto 2025'!AB11</f>
        <v>0</v>
      </c>
      <c r="W11" s="143">
        <f>'Presupuesto 2025'!AC11</f>
        <v>0</v>
      </c>
      <c r="X11" s="143">
        <f>'Presupuesto 2025'!AD11</f>
        <v>0</v>
      </c>
      <c r="Y11" s="143">
        <f>'Presupuesto 2025'!AE11</f>
        <v>0</v>
      </c>
      <c r="Z11" s="143">
        <f>'Presupuesto 2025'!AF11</f>
        <v>0</v>
      </c>
      <c r="AA11" s="143">
        <f>'Presupuesto 2025'!AG11</f>
        <v>0</v>
      </c>
      <c r="AB11" s="143">
        <f>'Presupuesto 2025'!AH11</f>
        <v>0</v>
      </c>
      <c r="AC11" s="143">
        <f>'Presupuesto 2025'!AI11</f>
        <v>0</v>
      </c>
      <c r="AD11" s="143">
        <f>'Presupuesto 2025'!AJ11</f>
        <v>0</v>
      </c>
      <c r="AE11" s="143">
        <f>'Presupuesto 2025'!AK11</f>
        <v>0</v>
      </c>
      <c r="AF11" s="143">
        <f>'Presupuesto 2025'!AL11</f>
        <v>0</v>
      </c>
      <c r="AG11" s="143">
        <f>'Presupuesto 2025'!AM11</f>
        <v>0</v>
      </c>
      <c r="AH11" s="143">
        <f>'Presupuesto 2025'!AZ11</f>
        <v>0</v>
      </c>
    </row>
    <row r="12" spans="1:34" x14ac:dyDescent="0.25">
      <c r="A12" s="142">
        <f>'Presupuesto 2025'!G12</f>
        <v>140.303</v>
      </c>
      <c r="B12" s="142" t="str">
        <f>'Presupuesto 2025'!H12</f>
        <v>F</v>
      </c>
      <c r="C12" s="142" t="str">
        <f>'Presupuesto 2025'!I12</f>
        <v>T</v>
      </c>
      <c r="D12" s="142" t="str">
        <f>'Presupuesto 2025'!J12</f>
        <v xml:space="preserve">3. TRANSFERENCIAS </v>
      </c>
      <c r="E12" s="142" t="str">
        <f>'Presupuesto 2025'!K12</f>
        <v>A-03-03-01-001</v>
      </c>
      <c r="F12" s="142" t="str">
        <f>'Presupuesto 2025'!L12</f>
        <v>FONDO DE PROGRAMAS ESPECIALES PARA LA PAZ: PROGRAMA DE REINTEGRACIÓN SOCIAL Y ECONÓMICA</v>
      </c>
      <c r="G12" s="142" t="str">
        <f>'Presupuesto 2025'!M12</f>
        <v>A-03-03-01-001</v>
      </c>
      <c r="H12" s="142" t="str">
        <f>'Presupuesto 2025'!N12</f>
        <v>FONDO DE PROGRAMAS ESPECIALES PARA LA PAZ: PROGRAMA DE REINTEGRACIÓN SOCIAL Y ECONÓMICA</v>
      </c>
      <c r="I12" s="142" t="str">
        <f>'Presupuesto 2025'!O12</f>
        <v>A-03-03-01-001</v>
      </c>
      <c r="J12" s="142" t="str">
        <f>'Presupuesto 2025'!P12</f>
        <v>FONDO DE PROGRAMAS ESPECIALES PARA LA PAZ: PROGRAMA DE REINTEGRACIÓN SOCIAL Y ECONÓMICA</v>
      </c>
      <c r="K12" s="142" t="str">
        <f>'Presupuesto 2025'!Q12</f>
        <v>A-03-03-01-001</v>
      </c>
      <c r="L12" s="142">
        <f>'Presupuesto 2025'!R12</f>
        <v>0</v>
      </c>
      <c r="M12" s="142">
        <f>'Presupuesto 2025'!S12</f>
        <v>0</v>
      </c>
      <c r="N12" s="142">
        <f>'Presupuesto 2025'!T12</f>
        <v>0</v>
      </c>
      <c r="O12" s="142">
        <f>'Presupuesto 2025'!U12</f>
        <v>0</v>
      </c>
      <c r="P12" s="142" t="str">
        <f>'Presupuesto 2025'!V12</f>
        <v>a. DIRECCIÓN GENERAL</v>
      </c>
      <c r="Q12" s="142" t="str">
        <f>'Presupuesto 2025'!W12</f>
        <v>d. Oficina Asesora de Comunicaciones</v>
      </c>
      <c r="R12" s="142" t="str">
        <f>'Presupuesto 2025'!X12</f>
        <v>Oficina Asesora de Comunicaciones</v>
      </c>
      <c r="S12" s="142" t="str">
        <f>'Presupuesto 2025'!Y12</f>
        <v>Monitoreo de medios</v>
      </c>
      <c r="T12" s="143">
        <f>'Presupuesto 2025'!Z12</f>
        <v>0</v>
      </c>
      <c r="U12" s="143">
        <f>'Presupuesto 2025'!AA12</f>
        <v>0</v>
      </c>
      <c r="V12" s="143">
        <f>'Presupuesto 2025'!AB12</f>
        <v>0</v>
      </c>
      <c r="W12" s="143">
        <f>'Presupuesto 2025'!AC12</f>
        <v>0</v>
      </c>
      <c r="X12" s="143">
        <f>'Presupuesto 2025'!AD12</f>
        <v>0</v>
      </c>
      <c r="Y12" s="143">
        <f>'Presupuesto 2025'!AE12</f>
        <v>0</v>
      </c>
      <c r="Z12" s="143">
        <f>'Presupuesto 2025'!AF12</f>
        <v>0</v>
      </c>
      <c r="AA12" s="143">
        <f>'Presupuesto 2025'!AG12</f>
        <v>0</v>
      </c>
      <c r="AB12" s="143">
        <f>'Presupuesto 2025'!AH12</f>
        <v>0</v>
      </c>
      <c r="AC12" s="143">
        <f>'Presupuesto 2025'!AI12</f>
        <v>0</v>
      </c>
      <c r="AD12" s="143">
        <f>'Presupuesto 2025'!AJ12</f>
        <v>0</v>
      </c>
      <c r="AE12" s="143">
        <f>'Presupuesto 2025'!AK12</f>
        <v>0</v>
      </c>
      <c r="AF12" s="143">
        <f>'Presupuesto 2025'!AL12</f>
        <v>0</v>
      </c>
      <c r="AG12" s="143">
        <f>'Presupuesto 2025'!AM12</f>
        <v>0</v>
      </c>
      <c r="AH12" s="143">
        <f>'Presupuesto 2025'!AZ12</f>
        <v>0</v>
      </c>
    </row>
    <row r="13" spans="1:34" x14ac:dyDescent="0.25">
      <c r="A13" s="142">
        <f>'Presupuesto 2025'!G13</f>
        <v>150.30099999999999</v>
      </c>
      <c r="B13" s="142" t="str">
        <f>'Presupuesto 2025'!H13</f>
        <v>F</v>
      </c>
      <c r="C13" s="142" t="str">
        <f>'Presupuesto 2025'!I13</f>
        <v>T</v>
      </c>
      <c r="D13" s="142" t="str">
        <f>'Presupuesto 2025'!J13</f>
        <v xml:space="preserve">3. TRANSFERENCIAS </v>
      </c>
      <c r="E13" s="142" t="str">
        <f>'Presupuesto 2025'!K13</f>
        <v>A-03-03-01-001</v>
      </c>
      <c r="F13" s="142" t="str">
        <f>'Presupuesto 2025'!L13</f>
        <v>FONDO DE PROGRAMAS ESPECIALES PARA LA PAZ: PROGRAMA DE REINTEGRACIÓN SOCIAL Y ECONÓMICA</v>
      </c>
      <c r="G13" s="142" t="str">
        <f>'Presupuesto 2025'!M13</f>
        <v>A-03-03-01-001</v>
      </c>
      <c r="H13" s="142" t="str">
        <f>'Presupuesto 2025'!N13</f>
        <v>FONDO DE PROGRAMAS ESPECIALES PARA LA PAZ: PROGRAMA DE REINTEGRACIÓN SOCIAL Y ECONÓMICA</v>
      </c>
      <c r="I13" s="142" t="str">
        <f>'Presupuesto 2025'!O13</f>
        <v>A-03-03-01-001</v>
      </c>
      <c r="J13" s="142" t="str">
        <f>'Presupuesto 2025'!P13</f>
        <v>FONDO DE PROGRAMAS ESPECIALES PARA LA PAZ: PROGRAMA DE REINTEGRACIÓN SOCIAL Y ECONÓMICA</v>
      </c>
      <c r="K13" s="142" t="str">
        <f>'Presupuesto 2025'!Q13</f>
        <v>A-03-03-01-001</v>
      </c>
      <c r="L13" s="142">
        <f>'Presupuesto 2025'!R13</f>
        <v>0</v>
      </c>
      <c r="M13" s="142">
        <f>'Presupuesto 2025'!S13</f>
        <v>0</v>
      </c>
      <c r="N13" s="142">
        <f>'Presupuesto 2025'!T13</f>
        <v>0</v>
      </c>
      <c r="O13" s="142">
        <f>'Presupuesto 2025'!U13</f>
        <v>0</v>
      </c>
      <c r="P13" s="142" t="str">
        <f>'Presupuesto 2025'!V13</f>
        <v>a. DIRECCIÓN GENERAL</v>
      </c>
      <c r="Q13" s="142" t="str">
        <f>'Presupuesto 2025'!W13</f>
        <v>e. Oficina Asesora de Planeación</v>
      </c>
      <c r="R13" s="142" t="str">
        <f>'Presupuesto 2025'!X13</f>
        <v>Oficina Asesora de Planeación</v>
      </c>
      <c r="S13" s="142" t="str">
        <f>'Presupuesto 2025'!Y13</f>
        <v>Licenciamiento Tracking and Management System TMS</v>
      </c>
      <c r="T13" s="143">
        <f>'Presupuesto 2025'!Z13</f>
        <v>0</v>
      </c>
      <c r="U13" s="143">
        <f>'Presupuesto 2025'!AA13</f>
        <v>0</v>
      </c>
      <c r="V13" s="143">
        <f>'Presupuesto 2025'!AB13</f>
        <v>0</v>
      </c>
      <c r="W13" s="143">
        <f>'Presupuesto 2025'!AC13</f>
        <v>0</v>
      </c>
      <c r="X13" s="143">
        <f>'Presupuesto 2025'!AD13</f>
        <v>0</v>
      </c>
      <c r="Y13" s="143">
        <f>'Presupuesto 2025'!AE13</f>
        <v>0</v>
      </c>
      <c r="Z13" s="143">
        <f>'Presupuesto 2025'!AF13</f>
        <v>0</v>
      </c>
      <c r="AA13" s="143">
        <f>'Presupuesto 2025'!AG13</f>
        <v>0</v>
      </c>
      <c r="AB13" s="143">
        <f>'Presupuesto 2025'!AH13</f>
        <v>0</v>
      </c>
      <c r="AC13" s="143">
        <f>'Presupuesto 2025'!AI13</f>
        <v>0</v>
      </c>
      <c r="AD13" s="143">
        <f>'Presupuesto 2025'!AJ13</f>
        <v>0</v>
      </c>
      <c r="AE13" s="143">
        <f>'Presupuesto 2025'!AK13</f>
        <v>0</v>
      </c>
      <c r="AF13" s="143">
        <f>'Presupuesto 2025'!AL13</f>
        <v>0</v>
      </c>
      <c r="AG13" s="143">
        <f>'Presupuesto 2025'!AM13</f>
        <v>0</v>
      </c>
      <c r="AH13" s="143">
        <f>'Presupuesto 2025'!AZ13</f>
        <v>0</v>
      </c>
    </row>
    <row r="14" spans="1:34" x14ac:dyDescent="0.25">
      <c r="A14" s="142">
        <f>'Presupuesto 2025'!G14</f>
        <v>160.30099999999999</v>
      </c>
      <c r="B14" s="142" t="str">
        <f>'Presupuesto 2025'!H14</f>
        <v>F</v>
      </c>
      <c r="C14" s="142" t="str">
        <f>'Presupuesto 2025'!I14</f>
        <v>T</v>
      </c>
      <c r="D14" s="142" t="str">
        <f>'Presupuesto 2025'!J14</f>
        <v xml:space="preserve">3. TRANSFERENCIAS </v>
      </c>
      <c r="E14" s="142" t="str">
        <f>'Presupuesto 2025'!K14</f>
        <v>A-03-03-01-001</v>
      </c>
      <c r="F14" s="142" t="str">
        <f>'Presupuesto 2025'!L14</f>
        <v>FONDO DE PROGRAMAS ESPECIALES PARA LA PAZ: PROGRAMA DE REINTEGRACIÓN SOCIAL Y ECONÓMICA</v>
      </c>
      <c r="G14" s="142" t="str">
        <f>'Presupuesto 2025'!M14</f>
        <v>A-03-03-01-001</v>
      </c>
      <c r="H14" s="142" t="str">
        <f>'Presupuesto 2025'!N14</f>
        <v>FONDO DE PROGRAMAS ESPECIALES PARA LA PAZ: PROGRAMA DE REINTEGRACIÓN SOCIAL Y ECONÓMICA</v>
      </c>
      <c r="I14" s="142" t="str">
        <f>'Presupuesto 2025'!O14</f>
        <v>A-03-03-01-001</v>
      </c>
      <c r="J14" s="142" t="str">
        <f>'Presupuesto 2025'!P14</f>
        <v>FONDO DE PROGRAMAS ESPECIALES PARA LA PAZ: PROGRAMA DE REINTEGRACIÓN SOCIAL Y ECONÓMICA</v>
      </c>
      <c r="K14" s="142" t="str">
        <f>'Presupuesto 2025'!Q14</f>
        <v>A-03-03-01-001</v>
      </c>
      <c r="L14" s="142">
        <f>'Presupuesto 2025'!R14</f>
        <v>0</v>
      </c>
      <c r="M14" s="142">
        <f>'Presupuesto 2025'!S14</f>
        <v>0</v>
      </c>
      <c r="N14" s="142">
        <f>'Presupuesto 2025'!T14</f>
        <v>0</v>
      </c>
      <c r="O14" s="142">
        <f>'Presupuesto 2025'!U14</f>
        <v>0</v>
      </c>
      <c r="P14" s="142" t="str">
        <f>'Presupuesto 2025'!V14</f>
        <v>a. DIRECCIÓN GENERAL</v>
      </c>
      <c r="Q14" s="142" t="str">
        <f>'Presupuesto 2025'!W14</f>
        <v>f. Oficina Asesora Jurídica</v>
      </c>
      <c r="R14" s="142" t="str">
        <f>'Presupuesto 2025'!X14</f>
        <v>Oficina Asesora Jurídica</v>
      </c>
      <c r="S14" s="142" t="str">
        <f>'Presupuesto 2025'!Y14</f>
        <v>Conciliaciones</v>
      </c>
      <c r="T14" s="143">
        <f>'Presupuesto 2025'!Z14</f>
        <v>0</v>
      </c>
      <c r="U14" s="143">
        <f>'Presupuesto 2025'!AA14</f>
        <v>0</v>
      </c>
      <c r="V14" s="143">
        <f>'Presupuesto 2025'!AB14</f>
        <v>0</v>
      </c>
      <c r="W14" s="143">
        <f>'Presupuesto 2025'!AC14</f>
        <v>0</v>
      </c>
      <c r="X14" s="143">
        <f>'Presupuesto 2025'!AD14</f>
        <v>0</v>
      </c>
      <c r="Y14" s="143">
        <f>'Presupuesto 2025'!AE14</f>
        <v>0</v>
      </c>
      <c r="Z14" s="143">
        <f>'Presupuesto 2025'!AF14</f>
        <v>0</v>
      </c>
      <c r="AA14" s="143">
        <f>'Presupuesto 2025'!AG14</f>
        <v>0</v>
      </c>
      <c r="AB14" s="143">
        <f>'Presupuesto 2025'!AH14</f>
        <v>0</v>
      </c>
      <c r="AC14" s="143">
        <f>'Presupuesto 2025'!AI14</f>
        <v>0</v>
      </c>
      <c r="AD14" s="143">
        <f>'Presupuesto 2025'!AJ14</f>
        <v>0</v>
      </c>
      <c r="AE14" s="143">
        <f>'Presupuesto 2025'!AK14</f>
        <v>0</v>
      </c>
      <c r="AF14" s="143">
        <f>'Presupuesto 2025'!AL14</f>
        <v>0</v>
      </c>
      <c r="AG14" s="143">
        <f>'Presupuesto 2025'!AM14</f>
        <v>0</v>
      </c>
      <c r="AH14" s="143">
        <f>'Presupuesto 2025'!AZ14</f>
        <v>0</v>
      </c>
    </row>
    <row r="15" spans="1:34" x14ac:dyDescent="0.25">
      <c r="A15" s="142">
        <f>'Presupuesto 2025'!G15</f>
        <v>160.30199999999999</v>
      </c>
      <c r="B15" s="142" t="str">
        <f>'Presupuesto 2025'!H15</f>
        <v>F</v>
      </c>
      <c r="C15" s="142" t="str">
        <f>'Presupuesto 2025'!I15</f>
        <v>T</v>
      </c>
      <c r="D15" s="142" t="str">
        <f>'Presupuesto 2025'!J15</f>
        <v xml:space="preserve">3. TRANSFERENCIAS </v>
      </c>
      <c r="E15" s="142" t="str">
        <f>'Presupuesto 2025'!K15</f>
        <v>A-03-03-01-001</v>
      </c>
      <c r="F15" s="142" t="str">
        <f>'Presupuesto 2025'!L15</f>
        <v>FONDO DE PROGRAMAS ESPECIALES PARA LA PAZ: PROGRAMA DE REINTEGRACIÓN SOCIAL Y ECONÓMICA</v>
      </c>
      <c r="G15" s="142" t="str">
        <f>'Presupuesto 2025'!M15</f>
        <v>A-03-03-01-001</v>
      </c>
      <c r="H15" s="142" t="str">
        <f>'Presupuesto 2025'!N15</f>
        <v>FONDO DE PROGRAMAS ESPECIALES PARA LA PAZ: PROGRAMA DE REINTEGRACIÓN SOCIAL Y ECONÓMICA</v>
      </c>
      <c r="I15" s="142" t="str">
        <f>'Presupuesto 2025'!O15</f>
        <v>A-03-03-01-001</v>
      </c>
      <c r="J15" s="142" t="str">
        <f>'Presupuesto 2025'!P15</f>
        <v>FONDO DE PROGRAMAS ESPECIALES PARA LA PAZ: PROGRAMA DE REINTEGRACIÓN SOCIAL Y ECONÓMICA</v>
      </c>
      <c r="K15" s="142" t="str">
        <f>'Presupuesto 2025'!Q15</f>
        <v>A-03-03-01-001</v>
      </c>
      <c r="L15" s="142">
        <f>'Presupuesto 2025'!R15</f>
        <v>0</v>
      </c>
      <c r="M15" s="142">
        <f>'Presupuesto 2025'!S15</f>
        <v>0</v>
      </c>
      <c r="N15" s="142">
        <f>'Presupuesto 2025'!T15</f>
        <v>0</v>
      </c>
      <c r="O15" s="142">
        <f>'Presupuesto 2025'!U15</f>
        <v>0</v>
      </c>
      <c r="P15" s="142" t="str">
        <f>'Presupuesto 2025'!V15</f>
        <v>a. DIRECCIÓN GENERAL</v>
      </c>
      <c r="Q15" s="142" t="str">
        <f>'Presupuesto 2025'!W15</f>
        <v>f. Oficina Asesora Jurídica</v>
      </c>
      <c r="R15" s="142" t="str">
        <f>'Presupuesto 2025'!X15</f>
        <v>Oficina Asesora Jurídica</v>
      </c>
      <c r="S15" s="142" t="str">
        <f>'Presupuesto 2025'!Y15</f>
        <v>Contingente Judicial</v>
      </c>
      <c r="T15" s="143">
        <f>'Presupuesto 2025'!Z15</f>
        <v>0</v>
      </c>
      <c r="U15" s="143">
        <f>'Presupuesto 2025'!AA15</f>
        <v>0</v>
      </c>
      <c r="V15" s="143">
        <f>'Presupuesto 2025'!AB15</f>
        <v>0</v>
      </c>
      <c r="W15" s="143">
        <f>'Presupuesto 2025'!AC15</f>
        <v>0</v>
      </c>
      <c r="X15" s="143">
        <f>'Presupuesto 2025'!AD15</f>
        <v>0</v>
      </c>
      <c r="Y15" s="143">
        <f>'Presupuesto 2025'!AE15</f>
        <v>0</v>
      </c>
      <c r="Z15" s="143">
        <f>'Presupuesto 2025'!AF15</f>
        <v>0</v>
      </c>
      <c r="AA15" s="143">
        <f>'Presupuesto 2025'!AG15</f>
        <v>0</v>
      </c>
      <c r="AB15" s="143">
        <f>'Presupuesto 2025'!AH15</f>
        <v>0</v>
      </c>
      <c r="AC15" s="143">
        <f>'Presupuesto 2025'!AI15</f>
        <v>0</v>
      </c>
      <c r="AD15" s="143">
        <f>'Presupuesto 2025'!AJ15</f>
        <v>0</v>
      </c>
      <c r="AE15" s="143">
        <f>'Presupuesto 2025'!AK15</f>
        <v>0</v>
      </c>
      <c r="AF15" s="143">
        <f>'Presupuesto 2025'!AL15</f>
        <v>0</v>
      </c>
      <c r="AG15" s="143">
        <f>'Presupuesto 2025'!AM15</f>
        <v>0</v>
      </c>
      <c r="AH15" s="143">
        <f>'Presupuesto 2025'!AZ15</f>
        <v>0</v>
      </c>
    </row>
    <row r="16" spans="1:34" x14ac:dyDescent="0.25">
      <c r="A16" s="142">
        <f>'Presupuesto 2025'!G16</f>
        <v>160.20099999999999</v>
      </c>
      <c r="B16" s="142" t="str">
        <f>'Presupuesto 2025'!H16</f>
        <v>F</v>
      </c>
      <c r="C16" s="142" t="str">
        <f>'Presupuesto 2025'!I16</f>
        <v>G</v>
      </c>
      <c r="D16" s="142" t="str">
        <f>'Presupuesto 2025'!J16</f>
        <v>2. ADQUISICION DE BIENES Y SERVICIOS</v>
      </c>
      <c r="E16" s="142" t="str">
        <f>'Presupuesto 2025'!K16</f>
        <v>A-02-02</v>
      </c>
      <c r="F16" s="142" t="str">
        <f>'Presupuesto 2025'!L16</f>
        <v>ADQUISICIONES DIFERENTES DE ACTIVOS</v>
      </c>
      <c r="G16" s="142" t="str">
        <f>'Presupuesto 2025'!M16</f>
        <v>A-02-02-02</v>
      </c>
      <c r="H16" s="142" t="str">
        <f>'Presupuesto 2025'!N16</f>
        <v>ADQUISICIÓN DE SERVICIOS</v>
      </c>
      <c r="I16" s="142" t="str">
        <f>'Presupuesto 2025'!O16</f>
        <v>A-02-02-02-008</v>
      </c>
      <c r="J16" s="142" t="str">
        <f>'Presupuesto 2025'!P16</f>
        <v xml:space="preserve">SERVICIOS PRESTADOS A LAS EMPRESAS Y SERVICIOS DE PRODUCCIÓN </v>
      </c>
      <c r="K16" s="142" t="str">
        <f>'Presupuesto 2025'!Q16</f>
        <v>A-02-02-02-008-004</v>
      </c>
      <c r="L16" s="142">
        <f>'Presupuesto 2025'!R16</f>
        <v>0</v>
      </c>
      <c r="M16" s="142">
        <f>'Presupuesto 2025'!S16</f>
        <v>0</v>
      </c>
      <c r="N16" s="142">
        <f>'Presupuesto 2025'!T16</f>
        <v>0</v>
      </c>
      <c r="O16" s="142">
        <f>'Presupuesto 2025'!U16</f>
        <v>0</v>
      </c>
      <c r="P16" s="142" t="str">
        <f>'Presupuesto 2025'!V16</f>
        <v>a. DIRECCIÓN GENERAL</v>
      </c>
      <c r="Q16" s="142" t="str">
        <f>'Presupuesto 2025'!W16</f>
        <v>f. Oficina Asesora Jurídica</v>
      </c>
      <c r="R16" s="142" t="str">
        <f>'Presupuesto 2025'!X16</f>
        <v>Oficina Asesora Jurídica</v>
      </c>
      <c r="S16" s="142" t="str">
        <f>'Presupuesto 2025'!Y16</f>
        <v>Suscripción Actualización Normativa</v>
      </c>
      <c r="T16" s="143">
        <f>'Presupuesto 2025'!Z16</f>
        <v>0</v>
      </c>
      <c r="U16" s="143">
        <f>'Presupuesto 2025'!AA16</f>
        <v>0</v>
      </c>
      <c r="V16" s="143">
        <f>'Presupuesto 2025'!AB16</f>
        <v>0</v>
      </c>
      <c r="W16" s="143">
        <f>'Presupuesto 2025'!AC16</f>
        <v>0</v>
      </c>
      <c r="X16" s="143">
        <f>'Presupuesto 2025'!AD16</f>
        <v>0</v>
      </c>
      <c r="Y16" s="143">
        <f>'Presupuesto 2025'!AE16</f>
        <v>0</v>
      </c>
      <c r="Z16" s="143">
        <f>'Presupuesto 2025'!AF16</f>
        <v>0</v>
      </c>
      <c r="AA16" s="143">
        <f>'Presupuesto 2025'!AG16</f>
        <v>0</v>
      </c>
      <c r="AB16" s="143">
        <f>'Presupuesto 2025'!AH16</f>
        <v>0</v>
      </c>
      <c r="AC16" s="143">
        <f>'Presupuesto 2025'!AI16</f>
        <v>0</v>
      </c>
      <c r="AD16" s="143">
        <f>'Presupuesto 2025'!AJ16</f>
        <v>0</v>
      </c>
      <c r="AE16" s="143">
        <f>'Presupuesto 2025'!AK16</f>
        <v>0</v>
      </c>
      <c r="AF16" s="143">
        <f>'Presupuesto 2025'!AL16</f>
        <v>0</v>
      </c>
      <c r="AG16" s="143">
        <f>'Presupuesto 2025'!AM16</f>
        <v>0</v>
      </c>
      <c r="AH16" s="143">
        <f>'Presupuesto 2025'!AZ16</f>
        <v>0</v>
      </c>
    </row>
    <row r="17" spans="1:34" x14ac:dyDescent="0.25">
      <c r="A17" s="142">
        <f>'Presupuesto 2025'!G17</f>
        <v>160.202</v>
      </c>
      <c r="B17" s="142" t="str">
        <f>'Presupuesto 2025'!H17</f>
        <v>F</v>
      </c>
      <c r="C17" s="142" t="str">
        <f>'Presupuesto 2025'!I17</f>
        <v>G</v>
      </c>
      <c r="D17" s="142" t="str">
        <f>'Presupuesto 2025'!J17</f>
        <v>2. ADQUISICION DE BIENES Y SERVICIOS</v>
      </c>
      <c r="E17" s="142" t="str">
        <f>'Presupuesto 2025'!K17</f>
        <v>A-02-02</v>
      </c>
      <c r="F17" s="142" t="str">
        <f>'Presupuesto 2025'!L17</f>
        <v>ADQUISICIONES DIFERENTES DE ACTIVOS</v>
      </c>
      <c r="G17" s="142" t="str">
        <f>'Presupuesto 2025'!M17</f>
        <v>A-02-02-02</v>
      </c>
      <c r="H17" s="142" t="str">
        <f>'Presupuesto 2025'!N17</f>
        <v>ADQUISICIÓN DE SERVICIOS</v>
      </c>
      <c r="I17" s="142" t="str">
        <f>'Presupuesto 2025'!O17</f>
        <v>A-02-02-02-008</v>
      </c>
      <c r="J17" s="142" t="str">
        <f>'Presupuesto 2025'!P17</f>
        <v xml:space="preserve">SERVICIOS PRESTADOS A LAS EMPRESAS Y SERVICIOS DE PRODUCCIÓN </v>
      </c>
      <c r="K17" s="142" t="str">
        <f>'Presupuesto 2025'!Q17</f>
        <v>A-02-02-02-008-009</v>
      </c>
      <c r="L17" s="142">
        <f>'Presupuesto 2025'!R17</f>
        <v>0</v>
      </c>
      <c r="M17" s="142">
        <f>'Presupuesto 2025'!S17</f>
        <v>0</v>
      </c>
      <c r="N17" s="142">
        <f>'Presupuesto 2025'!T17</f>
        <v>0</v>
      </c>
      <c r="O17" s="142">
        <f>'Presupuesto 2025'!U17</f>
        <v>0</v>
      </c>
      <c r="P17" s="142" t="str">
        <f>'Presupuesto 2025'!V17</f>
        <v>a. DIRECCIÓN GENERAL</v>
      </c>
      <c r="Q17" s="142" t="str">
        <f>'Presupuesto 2025'!W17</f>
        <v>f. Oficina Asesora Jurídica</v>
      </c>
      <c r="R17" s="142" t="str">
        <f>'Presupuesto 2025'!X17</f>
        <v>Oficina Asesora Jurídica</v>
      </c>
      <c r="S17" s="142" t="str">
        <f>'Presupuesto 2025'!Y17</f>
        <v>Publicación de Actos Administrativos</v>
      </c>
      <c r="T17" s="143">
        <f>'Presupuesto 2025'!Z17</f>
        <v>6802770</v>
      </c>
      <c r="U17" s="143">
        <f>'Presupuesto 2025'!AA17</f>
        <v>0</v>
      </c>
      <c r="V17" s="143">
        <f>'Presupuesto 2025'!AB17</f>
        <v>0</v>
      </c>
      <c r="W17" s="143">
        <f>'Presupuesto 2025'!AC17</f>
        <v>0</v>
      </c>
      <c r="X17" s="143">
        <f>'Presupuesto 2025'!AD17</f>
        <v>0</v>
      </c>
      <c r="Y17" s="143">
        <f>'Presupuesto 2025'!AE17</f>
        <v>0</v>
      </c>
      <c r="Z17" s="143">
        <f>'Presupuesto 2025'!AF17</f>
        <v>0</v>
      </c>
      <c r="AA17" s="143">
        <f>'Presupuesto 2025'!AG17</f>
        <v>0</v>
      </c>
      <c r="AB17" s="143">
        <f>'Presupuesto 2025'!AH17</f>
        <v>0</v>
      </c>
      <c r="AC17" s="143">
        <f>'Presupuesto 2025'!AI17</f>
        <v>0</v>
      </c>
      <c r="AD17" s="143">
        <f>'Presupuesto 2025'!AJ17</f>
        <v>0</v>
      </c>
      <c r="AE17" s="143">
        <f>'Presupuesto 2025'!AK17</f>
        <v>0</v>
      </c>
      <c r="AF17" s="143">
        <f>'Presupuesto 2025'!AL17</f>
        <v>0</v>
      </c>
      <c r="AG17" s="143">
        <f>'Presupuesto 2025'!AM17</f>
        <v>0</v>
      </c>
      <c r="AH17" s="143">
        <f>'Presupuesto 2025'!AZ17</f>
        <v>6802770</v>
      </c>
    </row>
    <row r="18" spans="1:34" x14ac:dyDescent="0.25">
      <c r="A18" s="142">
        <f>'Presupuesto 2025'!G18</f>
        <v>210.20099999999999</v>
      </c>
      <c r="B18" s="142" t="str">
        <f>'Presupuesto 2025'!H18</f>
        <v>F</v>
      </c>
      <c r="C18" s="142" t="str">
        <f>'Presupuesto 2025'!I18</f>
        <v>G</v>
      </c>
      <c r="D18" s="142" t="str">
        <f>'Presupuesto 2025'!J18</f>
        <v>2. ADQUISICION DE BIENES Y SERVICIOS</v>
      </c>
      <c r="E18" s="142" t="str">
        <f>'Presupuesto 2025'!K18</f>
        <v>A-02-02</v>
      </c>
      <c r="F18" s="142" t="str">
        <f>'Presupuesto 2025'!L18</f>
        <v>ADQUISICIONES DIFERENTES DE ACTIVOS</v>
      </c>
      <c r="G18" s="142" t="str">
        <f>'Presupuesto 2025'!M18</f>
        <v>A-02-02-02</v>
      </c>
      <c r="H18" s="142" t="str">
        <f>'Presupuesto 2025'!N18</f>
        <v>ADQUISICIÓN DE SERVICIOS</v>
      </c>
      <c r="I18" s="142" t="str">
        <f>'Presupuesto 2025'!O18</f>
        <v>A-02-02-02-008</v>
      </c>
      <c r="J18" s="142" t="str">
        <f>'Presupuesto 2025'!P18</f>
        <v>SERVICIOS PROFESIONALES, CIENTÍFICOS Y TÉCNICOS (EXCEPTO LOS SERVICIOS DE INVESTIGACION, URBANISMO, JURÍDICOS Y DE CONTABILIDAD)</v>
      </c>
      <c r="K18" s="142" t="str">
        <f>'Presupuesto 2025'!Q18</f>
        <v>A-02-02-02-008-003</v>
      </c>
      <c r="L18" s="142">
        <f>'Presupuesto 2025'!R18</f>
        <v>0</v>
      </c>
      <c r="M18" s="142">
        <f>'Presupuesto 2025'!S18</f>
        <v>0</v>
      </c>
      <c r="N18" s="142" t="str">
        <f>'Presupuesto 2025'!T18</f>
        <v>A-02-02-02-008-003-09</v>
      </c>
      <c r="O18" s="142" t="str">
        <f>'Presupuesto 2025'!U18</f>
        <v>A-02-02-02-008-003-09</v>
      </c>
      <c r="P18" s="142" t="str">
        <f>'Presupuesto 2025'!V18</f>
        <v>b. DIR. PROGRAMATICA DE REINTEGRACION</v>
      </c>
      <c r="Q18" s="142" t="str">
        <f>'Presupuesto 2025'!W18</f>
        <v>a. Dirección Programática</v>
      </c>
      <c r="R18" s="142" t="str">
        <f>'Presupuesto 2025'!X18</f>
        <v>Dirección Programática de Reintegración</v>
      </c>
      <c r="S18" s="142" t="str">
        <f>'Presupuesto 2025'!Y18</f>
        <v>Equipo Humano Dirección Programática de Reintegración</v>
      </c>
      <c r="T18" s="143">
        <f>'Presupuesto 2025'!Z18</f>
        <v>42071792</v>
      </c>
      <c r="U18" s="143">
        <f>'Presupuesto 2025'!AA18</f>
        <v>0</v>
      </c>
      <c r="V18" s="143">
        <f>'Presupuesto 2025'!AB18</f>
        <v>0</v>
      </c>
      <c r="W18" s="143">
        <f>'Presupuesto 2025'!AC18</f>
        <v>0</v>
      </c>
      <c r="X18" s="143">
        <f>'Presupuesto 2025'!AD18</f>
        <v>0</v>
      </c>
      <c r="Y18" s="143">
        <f>'Presupuesto 2025'!AE18</f>
        <v>0</v>
      </c>
      <c r="Z18" s="143">
        <f>'Presupuesto 2025'!AF18</f>
        <v>0</v>
      </c>
      <c r="AA18" s="143">
        <f>'Presupuesto 2025'!AG18</f>
        <v>0</v>
      </c>
      <c r="AB18" s="143">
        <f>'Presupuesto 2025'!AH18</f>
        <v>0</v>
      </c>
      <c r="AC18" s="143">
        <f>'Presupuesto 2025'!AI18</f>
        <v>0</v>
      </c>
      <c r="AD18" s="143">
        <f>'Presupuesto 2025'!AJ18</f>
        <v>0</v>
      </c>
      <c r="AE18" s="143">
        <f>'Presupuesto 2025'!AK18</f>
        <v>0</v>
      </c>
      <c r="AF18" s="143">
        <f>'Presupuesto 2025'!AL18</f>
        <v>0</v>
      </c>
      <c r="AG18" s="143">
        <f>'Presupuesto 2025'!AM18</f>
        <v>0</v>
      </c>
      <c r="AH18" s="143">
        <f>'Presupuesto 2025'!AZ18</f>
        <v>42071792</v>
      </c>
    </row>
    <row r="19" spans="1:34" x14ac:dyDescent="0.25">
      <c r="A19" s="142">
        <f>'Presupuesto 2025'!G19</f>
        <v>210.30099999999999</v>
      </c>
      <c r="B19" s="142" t="str">
        <f>'Presupuesto 2025'!H19</f>
        <v>F</v>
      </c>
      <c r="C19" s="142" t="str">
        <f>'Presupuesto 2025'!I19</f>
        <v>T</v>
      </c>
      <c r="D19" s="142" t="str">
        <f>'Presupuesto 2025'!J19</f>
        <v xml:space="preserve">3. TRANSFERENCIAS </v>
      </c>
      <c r="E19" s="142" t="str">
        <f>'Presupuesto 2025'!K19</f>
        <v>A-03-03-01-001</v>
      </c>
      <c r="F19" s="142" t="str">
        <f>'Presupuesto 2025'!L19</f>
        <v>FONDO DE PROGRAMAS ESPECIALES PARA LA PAZ: PROGRAMA DE REINTEGRACIÓN SOCIAL Y ECONÓMICA</v>
      </c>
      <c r="G19" s="142" t="str">
        <f>'Presupuesto 2025'!M19</f>
        <v>A-03-03-01-001</v>
      </c>
      <c r="H19" s="142" t="str">
        <f>'Presupuesto 2025'!N19</f>
        <v>FONDO DE PROGRAMAS ESPECIALES PARA LA PAZ: PROGRAMA DE REINTEGRACIÓN SOCIAL Y ECONÓMICA</v>
      </c>
      <c r="I19" s="142" t="str">
        <f>'Presupuesto 2025'!O19</f>
        <v>A-03-03-01-001</v>
      </c>
      <c r="J19" s="142" t="str">
        <f>'Presupuesto 2025'!P19</f>
        <v>FONDO DE PROGRAMAS ESPECIALES PARA LA PAZ: PROGRAMA DE REINTEGRACIÓN SOCIAL Y ECONÓMICA</v>
      </c>
      <c r="K19" s="142" t="str">
        <f>'Presupuesto 2025'!Q19</f>
        <v>A-03-03-01-001</v>
      </c>
      <c r="L19" s="142">
        <f>'Presupuesto 2025'!R19</f>
        <v>0</v>
      </c>
      <c r="M19" s="142">
        <f>'Presupuesto 2025'!S19</f>
        <v>0</v>
      </c>
      <c r="N19" s="142">
        <f>'Presupuesto 2025'!T19</f>
        <v>0</v>
      </c>
      <c r="O19" s="142">
        <f>'Presupuesto 2025'!U19</f>
        <v>0</v>
      </c>
      <c r="P19" s="142" t="str">
        <f>'Presupuesto 2025'!V19</f>
        <v>b. DIR. PROGRAMATICA DE REINTEGRACION</v>
      </c>
      <c r="Q19" s="142" t="str">
        <f>'Presupuesto 2025'!W19</f>
        <v>a. Dirección Programática</v>
      </c>
      <c r="R19" s="142" t="str">
        <f>'Presupuesto 2025'!X19</f>
        <v>Dirección Programática de Reintegración</v>
      </c>
      <c r="S19" s="142" t="str">
        <f>'Presupuesto 2025'!Y19</f>
        <v>Acceso a los Beneficios de Inserción Económica</v>
      </c>
      <c r="T19" s="143">
        <f>'Presupuesto 2025'!Z19</f>
        <v>0</v>
      </c>
      <c r="U19" s="143">
        <f>'Presupuesto 2025'!AA19</f>
        <v>0</v>
      </c>
      <c r="V19" s="143">
        <f>'Presupuesto 2025'!AB19</f>
        <v>0</v>
      </c>
      <c r="W19" s="143">
        <f>'Presupuesto 2025'!AC19</f>
        <v>0</v>
      </c>
      <c r="X19" s="143">
        <f>'Presupuesto 2025'!AD19</f>
        <v>0</v>
      </c>
      <c r="Y19" s="143">
        <f>'Presupuesto 2025'!AE19</f>
        <v>0</v>
      </c>
      <c r="Z19" s="143">
        <f>'Presupuesto 2025'!AF19</f>
        <v>0</v>
      </c>
      <c r="AA19" s="143">
        <f>'Presupuesto 2025'!AG19</f>
        <v>0</v>
      </c>
      <c r="AB19" s="143">
        <f>'Presupuesto 2025'!AH19</f>
        <v>0</v>
      </c>
      <c r="AC19" s="143">
        <f>'Presupuesto 2025'!AI19</f>
        <v>0</v>
      </c>
      <c r="AD19" s="143">
        <f>'Presupuesto 2025'!AJ19</f>
        <v>0</v>
      </c>
      <c r="AE19" s="143">
        <f>'Presupuesto 2025'!AK19</f>
        <v>0</v>
      </c>
      <c r="AF19" s="143">
        <f>'Presupuesto 2025'!AL19</f>
        <v>0</v>
      </c>
      <c r="AG19" s="143">
        <f>'Presupuesto 2025'!AM19</f>
        <v>0</v>
      </c>
      <c r="AH19" s="143">
        <f>'Presupuesto 2025'!AZ19</f>
        <v>0</v>
      </c>
    </row>
    <row r="20" spans="1:34" x14ac:dyDescent="0.25">
      <c r="A20" s="142">
        <f>'Presupuesto 2025'!G20</f>
        <v>210.30199999999999</v>
      </c>
      <c r="B20" s="142" t="str">
        <f>'Presupuesto 2025'!H20</f>
        <v>F</v>
      </c>
      <c r="C20" s="142" t="str">
        <f>'Presupuesto 2025'!I20</f>
        <v>T</v>
      </c>
      <c r="D20" s="142" t="str">
        <f>'Presupuesto 2025'!J20</f>
        <v xml:space="preserve">3. TRANSFERENCIAS </v>
      </c>
      <c r="E20" s="142" t="str">
        <f>'Presupuesto 2025'!K20</f>
        <v>A-03-03-01-001</v>
      </c>
      <c r="F20" s="142" t="str">
        <f>'Presupuesto 2025'!L20</f>
        <v>FONDO DE PROGRAMAS ESPECIALES PARA LA PAZ: PROGRAMA DE REINTEGRACIÓN SOCIAL Y ECONÓMICA</v>
      </c>
      <c r="G20" s="142" t="str">
        <f>'Presupuesto 2025'!M20</f>
        <v>A-03-03-01-001</v>
      </c>
      <c r="H20" s="142" t="str">
        <f>'Presupuesto 2025'!N20</f>
        <v>FONDO DE PROGRAMAS ESPECIALES PARA LA PAZ: PROGRAMA DE REINTEGRACIÓN SOCIAL Y ECONÓMICA</v>
      </c>
      <c r="I20" s="142" t="str">
        <f>'Presupuesto 2025'!O20</f>
        <v>A-03-03-01-001</v>
      </c>
      <c r="J20" s="142" t="str">
        <f>'Presupuesto 2025'!P20</f>
        <v>FONDO DE PROGRAMAS ESPECIALES PARA LA PAZ: PROGRAMA DE REINTEGRACIÓN SOCIAL Y ECONÓMICA</v>
      </c>
      <c r="K20" s="142" t="str">
        <f>'Presupuesto 2025'!Q20</f>
        <v>A-03-03-01-001</v>
      </c>
      <c r="L20" s="142">
        <f>'Presupuesto 2025'!R20</f>
        <v>0</v>
      </c>
      <c r="M20" s="142">
        <f>'Presupuesto 2025'!S20</f>
        <v>0</v>
      </c>
      <c r="N20" s="142">
        <f>'Presupuesto 2025'!T20</f>
        <v>0</v>
      </c>
      <c r="O20" s="142">
        <f>'Presupuesto 2025'!U20</f>
        <v>0</v>
      </c>
      <c r="P20" s="142" t="str">
        <f>'Presupuesto 2025'!V20</f>
        <v>b. DIR. PROGRAMATICA DE REINTEGRACION</v>
      </c>
      <c r="Q20" s="142" t="str">
        <f>'Presupuesto 2025'!W20</f>
        <v>a. Dirección Programática</v>
      </c>
      <c r="R20" s="142" t="str">
        <f>'Presupuesto 2025'!X20</f>
        <v>Dirección Programática de Reintegración</v>
      </c>
      <c r="S20" s="142" t="str">
        <f>'Presupuesto 2025'!Y20</f>
        <v>Desarrollo de acciones para el fortalecimiento de los entornos seguros, autocuidado y mitigación de los riesgos a la población objeto</v>
      </c>
      <c r="T20" s="143">
        <f>'Presupuesto 2025'!Z20</f>
        <v>0</v>
      </c>
      <c r="U20" s="143">
        <f>'Presupuesto 2025'!AA20</f>
        <v>0</v>
      </c>
      <c r="V20" s="143">
        <f>'Presupuesto 2025'!AB20</f>
        <v>0</v>
      </c>
      <c r="W20" s="143">
        <f>'Presupuesto 2025'!AC20</f>
        <v>0</v>
      </c>
      <c r="X20" s="143">
        <f>'Presupuesto 2025'!AD20</f>
        <v>0</v>
      </c>
      <c r="Y20" s="143">
        <f>'Presupuesto 2025'!AE20</f>
        <v>0</v>
      </c>
      <c r="Z20" s="143">
        <f>'Presupuesto 2025'!AF20</f>
        <v>0</v>
      </c>
      <c r="AA20" s="143">
        <f>'Presupuesto 2025'!AG20</f>
        <v>0</v>
      </c>
      <c r="AB20" s="143">
        <f>'Presupuesto 2025'!AH20</f>
        <v>0</v>
      </c>
      <c r="AC20" s="143">
        <f>'Presupuesto 2025'!AI20</f>
        <v>0</v>
      </c>
      <c r="AD20" s="143">
        <f>'Presupuesto 2025'!AJ20</f>
        <v>0</v>
      </c>
      <c r="AE20" s="143">
        <f>'Presupuesto 2025'!AK20</f>
        <v>0</v>
      </c>
      <c r="AF20" s="143">
        <f>'Presupuesto 2025'!AL20</f>
        <v>0</v>
      </c>
      <c r="AG20" s="143">
        <f>'Presupuesto 2025'!AM20</f>
        <v>0</v>
      </c>
      <c r="AH20" s="143">
        <f>'Presupuesto 2025'!AZ20</f>
        <v>0</v>
      </c>
    </row>
    <row r="21" spans="1:34" x14ac:dyDescent="0.25">
      <c r="A21" s="142">
        <f>'Presupuesto 2025'!G21</f>
        <v>210.303</v>
      </c>
      <c r="B21" s="142" t="str">
        <f>'Presupuesto 2025'!H21</f>
        <v>F</v>
      </c>
      <c r="C21" s="142" t="str">
        <f>'Presupuesto 2025'!I21</f>
        <v>T</v>
      </c>
      <c r="D21" s="142" t="str">
        <f>'Presupuesto 2025'!J21</f>
        <v xml:space="preserve">3. TRANSFERENCIAS </v>
      </c>
      <c r="E21" s="142" t="str">
        <f>'Presupuesto 2025'!K21</f>
        <v>A-03-03-01-001</v>
      </c>
      <c r="F21" s="142" t="str">
        <f>'Presupuesto 2025'!L21</f>
        <v>FONDO DE PROGRAMAS ESPECIALES PARA LA PAZ: PROGRAMA DE REINTEGRACIÓN SOCIAL Y ECONÓMICA</v>
      </c>
      <c r="G21" s="142" t="str">
        <f>'Presupuesto 2025'!M21</f>
        <v>A-03-03-01-001</v>
      </c>
      <c r="H21" s="142" t="str">
        <f>'Presupuesto 2025'!N21</f>
        <v>FONDO DE PROGRAMAS ESPECIALES PARA LA PAZ: PROGRAMA DE REINTEGRACIÓN SOCIAL Y ECONÓMICA</v>
      </c>
      <c r="I21" s="142" t="str">
        <f>'Presupuesto 2025'!O21</f>
        <v>A-03-03-01-001</v>
      </c>
      <c r="J21" s="142" t="str">
        <f>'Presupuesto 2025'!P21</f>
        <v>FONDO DE PROGRAMAS ESPECIALES PARA LA PAZ: PROGRAMA DE REINTEGRACIÓN SOCIAL Y ECONÓMICA</v>
      </c>
      <c r="K21" s="142" t="str">
        <f>'Presupuesto 2025'!Q21</f>
        <v>A-03-03-01-001</v>
      </c>
      <c r="L21" s="142">
        <f>'Presupuesto 2025'!R21</f>
        <v>0</v>
      </c>
      <c r="M21" s="142">
        <f>'Presupuesto 2025'!S21</f>
        <v>0</v>
      </c>
      <c r="N21" s="142">
        <f>'Presupuesto 2025'!T21</f>
        <v>0</v>
      </c>
      <c r="O21" s="142">
        <f>'Presupuesto 2025'!U21</f>
        <v>0</v>
      </c>
      <c r="P21" s="142" t="str">
        <f>'Presupuesto 2025'!V21</f>
        <v>b. DIR. PROGRAMATICA DE REINTEGRACION</v>
      </c>
      <c r="Q21" s="142" t="str">
        <f>'Presupuesto 2025'!W21</f>
        <v>a. Dirección Programática</v>
      </c>
      <c r="R21" s="142" t="str">
        <f>'Presupuesto 2025'!X21</f>
        <v>Dirección Programática de Reintegración</v>
      </c>
      <c r="S21" s="142" t="str">
        <f>'Presupuesto 2025'!Y21</f>
        <v>Desembolso mensual por asistencia a los beneficios de acompañamiento del proceso de Reintegración</v>
      </c>
      <c r="T21" s="143">
        <f>'Presupuesto 2025'!Z21</f>
        <v>0</v>
      </c>
      <c r="U21" s="143">
        <f>'Presupuesto 2025'!AA21</f>
        <v>0</v>
      </c>
      <c r="V21" s="143">
        <f>'Presupuesto 2025'!AB21</f>
        <v>0</v>
      </c>
      <c r="W21" s="143">
        <f>'Presupuesto 2025'!AC21</f>
        <v>0</v>
      </c>
      <c r="X21" s="143">
        <f>'Presupuesto 2025'!AD21</f>
        <v>0</v>
      </c>
      <c r="Y21" s="143">
        <f>'Presupuesto 2025'!AE21</f>
        <v>0</v>
      </c>
      <c r="Z21" s="143">
        <f>'Presupuesto 2025'!AF21</f>
        <v>0</v>
      </c>
      <c r="AA21" s="143">
        <f>'Presupuesto 2025'!AG21</f>
        <v>0</v>
      </c>
      <c r="AB21" s="143">
        <f>'Presupuesto 2025'!AH21</f>
        <v>0</v>
      </c>
      <c r="AC21" s="143">
        <f>'Presupuesto 2025'!AI21</f>
        <v>0</v>
      </c>
      <c r="AD21" s="143">
        <f>'Presupuesto 2025'!AJ21</f>
        <v>0</v>
      </c>
      <c r="AE21" s="143">
        <f>'Presupuesto 2025'!AK21</f>
        <v>0</v>
      </c>
      <c r="AF21" s="143">
        <f>'Presupuesto 2025'!AL21</f>
        <v>0</v>
      </c>
      <c r="AG21" s="143">
        <f>'Presupuesto 2025'!AM21</f>
        <v>0</v>
      </c>
      <c r="AH21" s="143">
        <f>'Presupuesto 2025'!AZ21</f>
        <v>0</v>
      </c>
    </row>
    <row r="22" spans="1:34" x14ac:dyDescent="0.25">
      <c r="A22" s="142">
        <f>'Presupuesto 2025'!G22</f>
        <v>210.304</v>
      </c>
      <c r="B22" s="142" t="str">
        <f>'Presupuesto 2025'!H22</f>
        <v>F</v>
      </c>
      <c r="C22" s="142" t="str">
        <f>'Presupuesto 2025'!I22</f>
        <v>T</v>
      </c>
      <c r="D22" s="142" t="str">
        <f>'Presupuesto 2025'!J22</f>
        <v xml:space="preserve">3. TRANSFERENCIAS </v>
      </c>
      <c r="E22" s="142" t="str">
        <f>'Presupuesto 2025'!K22</f>
        <v>A-03-03-01-001</v>
      </c>
      <c r="F22" s="142" t="str">
        <f>'Presupuesto 2025'!L22</f>
        <v>FONDO DE PROGRAMAS ESPECIALES PARA LA PAZ: PROGRAMA DE REINTEGRACIÓN SOCIAL Y ECONÓMICA</v>
      </c>
      <c r="G22" s="142" t="str">
        <f>'Presupuesto 2025'!M22</f>
        <v>A-03-03-01-001</v>
      </c>
      <c r="H22" s="142" t="str">
        <f>'Presupuesto 2025'!N22</f>
        <v>FONDO DE PROGRAMAS ESPECIALES PARA LA PAZ: PROGRAMA DE REINTEGRACIÓN SOCIAL Y ECONÓMICA</v>
      </c>
      <c r="I22" s="142" t="str">
        <f>'Presupuesto 2025'!O22</f>
        <v>A-03-03-01-001</v>
      </c>
      <c r="J22" s="142" t="str">
        <f>'Presupuesto 2025'!P22</f>
        <v>FONDO DE PROGRAMAS ESPECIALES PARA LA PAZ: PROGRAMA DE REINTEGRACIÓN SOCIAL Y ECONÓMICA</v>
      </c>
      <c r="K22" s="142" t="str">
        <f>'Presupuesto 2025'!Q22</f>
        <v>A-03-03-01-001</v>
      </c>
      <c r="L22" s="142">
        <f>'Presupuesto 2025'!R22</f>
        <v>0</v>
      </c>
      <c r="M22" s="142">
        <f>'Presupuesto 2025'!S22</f>
        <v>0</v>
      </c>
      <c r="N22" s="142">
        <f>'Presupuesto 2025'!T22</f>
        <v>0</v>
      </c>
      <c r="O22" s="142">
        <f>'Presupuesto 2025'!U22</f>
        <v>0</v>
      </c>
      <c r="P22" s="142" t="str">
        <f>'Presupuesto 2025'!V22</f>
        <v>b. DIR. PROGRAMATICA DE REINTEGRACION</v>
      </c>
      <c r="Q22" s="142" t="str">
        <f>'Presupuesto 2025'!W22</f>
        <v>a. Dirección Programática</v>
      </c>
      <c r="R22" s="142" t="str">
        <f>'Presupuesto 2025'!X22</f>
        <v>Dirección Programática de Reintegración</v>
      </c>
      <c r="S22" s="142" t="str">
        <f>'Presupuesto 2025'!Y22</f>
        <v>Desembolso para traslado de PPR con riesgo extraordinario. El valor de cada desembolso es 2,5 SMLV</v>
      </c>
      <c r="T22" s="143">
        <f>'Presupuesto 2025'!Z22</f>
        <v>0</v>
      </c>
      <c r="U22" s="143">
        <f>'Presupuesto 2025'!AA22</f>
        <v>0</v>
      </c>
      <c r="V22" s="143">
        <f>'Presupuesto 2025'!AB22</f>
        <v>0</v>
      </c>
      <c r="W22" s="143">
        <f>'Presupuesto 2025'!AC22</f>
        <v>0</v>
      </c>
      <c r="X22" s="143">
        <f>'Presupuesto 2025'!AD22</f>
        <v>0</v>
      </c>
      <c r="Y22" s="143">
        <f>'Presupuesto 2025'!AE22</f>
        <v>0</v>
      </c>
      <c r="Z22" s="143">
        <f>'Presupuesto 2025'!AF22</f>
        <v>0</v>
      </c>
      <c r="AA22" s="143">
        <f>'Presupuesto 2025'!AG22</f>
        <v>0</v>
      </c>
      <c r="AB22" s="143">
        <f>'Presupuesto 2025'!AH22</f>
        <v>0</v>
      </c>
      <c r="AC22" s="143">
        <f>'Presupuesto 2025'!AI22</f>
        <v>0</v>
      </c>
      <c r="AD22" s="143">
        <f>'Presupuesto 2025'!AJ22</f>
        <v>0</v>
      </c>
      <c r="AE22" s="143">
        <f>'Presupuesto 2025'!AK22</f>
        <v>0</v>
      </c>
      <c r="AF22" s="143">
        <f>'Presupuesto 2025'!AL22</f>
        <v>0</v>
      </c>
      <c r="AG22" s="143">
        <f>'Presupuesto 2025'!AM22</f>
        <v>0</v>
      </c>
      <c r="AH22" s="143">
        <f>'Presupuesto 2025'!AZ22</f>
        <v>0</v>
      </c>
    </row>
    <row r="23" spans="1:34" x14ac:dyDescent="0.25">
      <c r="A23" s="142">
        <f>'Presupuesto 2025'!G23</f>
        <v>210.30500000000001</v>
      </c>
      <c r="B23" s="142" t="str">
        <f>'Presupuesto 2025'!H23</f>
        <v>F</v>
      </c>
      <c r="C23" s="142" t="str">
        <f>'Presupuesto 2025'!I23</f>
        <v>T</v>
      </c>
      <c r="D23" s="142" t="str">
        <f>'Presupuesto 2025'!J23</f>
        <v xml:space="preserve">3. TRANSFERENCIAS </v>
      </c>
      <c r="E23" s="142" t="str">
        <f>'Presupuesto 2025'!K23</f>
        <v>A-03-03-01-001</v>
      </c>
      <c r="F23" s="142" t="str">
        <f>'Presupuesto 2025'!L23</f>
        <v>FONDO DE PROGRAMAS ESPECIALES PARA LA PAZ: PROGRAMA DE REINTEGRACIÓN SOCIAL Y ECONÓMICA</v>
      </c>
      <c r="G23" s="142" t="str">
        <f>'Presupuesto 2025'!M23</f>
        <v>A-03-03-01-001</v>
      </c>
      <c r="H23" s="142" t="str">
        <f>'Presupuesto 2025'!N23</f>
        <v>FONDO DE PROGRAMAS ESPECIALES PARA LA PAZ: PROGRAMA DE REINTEGRACIÓN SOCIAL Y ECONÓMICA</v>
      </c>
      <c r="I23" s="142" t="str">
        <f>'Presupuesto 2025'!O23</f>
        <v>A-03-03-01-001</v>
      </c>
      <c r="J23" s="142" t="str">
        <f>'Presupuesto 2025'!P23</f>
        <v>FONDO DE PROGRAMAS ESPECIALES PARA LA PAZ: PROGRAMA DE REINTEGRACIÓN SOCIAL Y ECONÓMICA</v>
      </c>
      <c r="K23" s="142" t="str">
        <f>'Presupuesto 2025'!Q23</f>
        <v>A-03-03-01-001</v>
      </c>
      <c r="L23" s="142">
        <f>'Presupuesto 2025'!R23</f>
        <v>0</v>
      </c>
      <c r="M23" s="142">
        <f>'Presupuesto 2025'!S23</f>
        <v>0</v>
      </c>
      <c r="N23" s="142">
        <f>'Presupuesto 2025'!T23</f>
        <v>0</v>
      </c>
      <c r="O23" s="142">
        <f>'Presupuesto 2025'!U23</f>
        <v>0</v>
      </c>
      <c r="P23" s="142" t="str">
        <f>'Presupuesto 2025'!V23</f>
        <v>b. DIR. PROGRAMATICA DE REINTEGRACION</v>
      </c>
      <c r="Q23" s="142" t="str">
        <f>'Presupuesto 2025'!W23</f>
        <v>a. Dirección Programática</v>
      </c>
      <c r="R23" s="142" t="str">
        <f>'Presupuesto 2025'!X23</f>
        <v>Dirección Programática de Reintegración</v>
      </c>
      <c r="S23" s="142" t="str">
        <f>'Presupuesto 2025'!Y23</f>
        <v>Honorarios DPR</v>
      </c>
      <c r="T23" s="143">
        <f>'Presupuesto 2025'!Z23</f>
        <v>0</v>
      </c>
      <c r="U23" s="143">
        <f>'Presupuesto 2025'!AA23</f>
        <v>0</v>
      </c>
      <c r="V23" s="143">
        <f>'Presupuesto 2025'!AB23</f>
        <v>0</v>
      </c>
      <c r="W23" s="143">
        <f>'Presupuesto 2025'!AC23</f>
        <v>0</v>
      </c>
      <c r="X23" s="143">
        <f>'Presupuesto 2025'!AD23</f>
        <v>0</v>
      </c>
      <c r="Y23" s="143">
        <f>'Presupuesto 2025'!AE23</f>
        <v>0</v>
      </c>
      <c r="Z23" s="143">
        <f>'Presupuesto 2025'!AF23</f>
        <v>0</v>
      </c>
      <c r="AA23" s="143">
        <f>'Presupuesto 2025'!AG23</f>
        <v>0</v>
      </c>
      <c r="AB23" s="143">
        <f>'Presupuesto 2025'!AH23</f>
        <v>0</v>
      </c>
      <c r="AC23" s="143">
        <f>'Presupuesto 2025'!AI23</f>
        <v>0</v>
      </c>
      <c r="AD23" s="143">
        <f>'Presupuesto 2025'!AJ23</f>
        <v>0</v>
      </c>
      <c r="AE23" s="143">
        <f>'Presupuesto 2025'!AK23</f>
        <v>0</v>
      </c>
      <c r="AF23" s="143">
        <f>'Presupuesto 2025'!AL23</f>
        <v>0</v>
      </c>
      <c r="AG23" s="143">
        <f>'Presupuesto 2025'!AM23</f>
        <v>0</v>
      </c>
      <c r="AH23" s="143">
        <f>'Presupuesto 2025'!AZ23</f>
        <v>0</v>
      </c>
    </row>
    <row r="24" spans="1:34" x14ac:dyDescent="0.25">
      <c r="A24" s="142">
        <f>'Presupuesto 2025'!G24</f>
        <v>210.30600000000001</v>
      </c>
      <c r="B24" s="142" t="str">
        <f>'Presupuesto 2025'!H24</f>
        <v>F</v>
      </c>
      <c r="C24" s="142" t="str">
        <f>'Presupuesto 2025'!I24</f>
        <v>T</v>
      </c>
      <c r="D24" s="142" t="str">
        <f>'Presupuesto 2025'!J24</f>
        <v xml:space="preserve">3. TRANSFERENCIAS </v>
      </c>
      <c r="E24" s="142" t="str">
        <f>'Presupuesto 2025'!K24</f>
        <v>A-03-03-01-001</v>
      </c>
      <c r="F24" s="142" t="str">
        <f>'Presupuesto 2025'!L24</f>
        <v>FONDO DE PROGRAMAS ESPECIALES PARA LA PAZ: PROGRAMA DE REINTEGRACIÓN SOCIAL Y ECONÓMICA</v>
      </c>
      <c r="G24" s="142" t="str">
        <f>'Presupuesto 2025'!M24</f>
        <v>A-03-03-01-001</v>
      </c>
      <c r="H24" s="142" t="str">
        <f>'Presupuesto 2025'!N24</f>
        <v>FONDO DE PROGRAMAS ESPECIALES PARA LA PAZ: PROGRAMA DE REINTEGRACIÓN SOCIAL Y ECONÓMICA</v>
      </c>
      <c r="I24" s="142" t="str">
        <f>'Presupuesto 2025'!O24</f>
        <v>A-03-03-01-001</v>
      </c>
      <c r="J24" s="142" t="str">
        <f>'Presupuesto 2025'!P24</f>
        <v>FONDO DE PROGRAMAS ESPECIALES PARA LA PAZ: PROGRAMA DE REINTEGRACIÓN SOCIAL Y ECONÓMICA</v>
      </c>
      <c r="K24" s="142" t="str">
        <f>'Presupuesto 2025'!Q24</f>
        <v>A-03-03-01-001</v>
      </c>
      <c r="L24" s="142">
        <f>'Presupuesto 2025'!R24</f>
        <v>0</v>
      </c>
      <c r="M24" s="142">
        <f>'Presupuesto 2025'!S24</f>
        <v>0</v>
      </c>
      <c r="N24" s="142">
        <f>'Presupuesto 2025'!T24</f>
        <v>0</v>
      </c>
      <c r="O24" s="142">
        <f>'Presupuesto 2025'!U24</f>
        <v>0</v>
      </c>
      <c r="P24" s="142" t="str">
        <f>'Presupuesto 2025'!V24</f>
        <v>b. DIR. PROGRAMATICA DE REINTEGRACION</v>
      </c>
      <c r="Q24" s="142" t="str">
        <f>'Presupuesto 2025'!W24</f>
        <v>a. Dirección Programática</v>
      </c>
      <c r="R24" s="142" t="str">
        <f>'Presupuesto 2025'!X24</f>
        <v>Dirección Programática de Reintegración</v>
      </c>
      <c r="S24" s="142" t="str">
        <f>'Presupuesto 2025'!Y24</f>
        <v>Desarrollo de Modelos Educativos Flexibles</v>
      </c>
      <c r="T24" s="143">
        <f>'Presupuesto 2025'!Z24</f>
        <v>0</v>
      </c>
      <c r="U24" s="143">
        <f>'Presupuesto 2025'!AA24</f>
        <v>0</v>
      </c>
      <c r="V24" s="143">
        <f>'Presupuesto 2025'!AB24</f>
        <v>0</v>
      </c>
      <c r="W24" s="143">
        <f>'Presupuesto 2025'!AC24</f>
        <v>0</v>
      </c>
      <c r="X24" s="143">
        <f>'Presupuesto 2025'!AD24</f>
        <v>0</v>
      </c>
      <c r="Y24" s="143">
        <f>'Presupuesto 2025'!AE24</f>
        <v>0</v>
      </c>
      <c r="Z24" s="143">
        <f>'Presupuesto 2025'!AF24</f>
        <v>0</v>
      </c>
      <c r="AA24" s="143">
        <f>'Presupuesto 2025'!AG24</f>
        <v>0</v>
      </c>
      <c r="AB24" s="143">
        <f>'Presupuesto 2025'!AH24</f>
        <v>0</v>
      </c>
      <c r="AC24" s="143">
        <f>'Presupuesto 2025'!AI24</f>
        <v>0</v>
      </c>
      <c r="AD24" s="143">
        <f>'Presupuesto 2025'!AJ24</f>
        <v>0</v>
      </c>
      <c r="AE24" s="143">
        <f>'Presupuesto 2025'!AK24</f>
        <v>0</v>
      </c>
      <c r="AF24" s="143">
        <f>'Presupuesto 2025'!AL24</f>
        <v>0</v>
      </c>
      <c r="AG24" s="143">
        <f>'Presupuesto 2025'!AM24</f>
        <v>0</v>
      </c>
      <c r="AH24" s="143">
        <f>'Presupuesto 2025'!AZ24</f>
        <v>0</v>
      </c>
    </row>
    <row r="25" spans="1:34" x14ac:dyDescent="0.25">
      <c r="A25" s="142">
        <f>'Presupuesto 2025'!G25</f>
        <v>210.30699999999999</v>
      </c>
      <c r="B25" s="142" t="str">
        <f>'Presupuesto 2025'!H25</f>
        <v>F</v>
      </c>
      <c r="C25" s="142" t="str">
        <f>'Presupuesto 2025'!I25</f>
        <v>T</v>
      </c>
      <c r="D25" s="142" t="str">
        <f>'Presupuesto 2025'!J25</f>
        <v xml:space="preserve">3. TRANSFERENCIAS </v>
      </c>
      <c r="E25" s="142" t="str">
        <f>'Presupuesto 2025'!K25</f>
        <v>A-03-03-01-001</v>
      </c>
      <c r="F25" s="142" t="str">
        <f>'Presupuesto 2025'!L25</f>
        <v>FONDO DE PROGRAMAS ESPECIALES PARA LA PAZ: PROGRAMA DE REINTEGRACIÓN SOCIAL Y ECONÓMICA</v>
      </c>
      <c r="G25" s="142" t="str">
        <f>'Presupuesto 2025'!M25</f>
        <v>A-03-03-01-001</v>
      </c>
      <c r="H25" s="142" t="str">
        <f>'Presupuesto 2025'!N25</f>
        <v>FONDO DE PROGRAMAS ESPECIALES PARA LA PAZ: PROGRAMA DE REINTEGRACIÓN SOCIAL Y ECONÓMICA</v>
      </c>
      <c r="I25" s="142" t="str">
        <f>'Presupuesto 2025'!O25</f>
        <v>A-03-03-01-001</v>
      </c>
      <c r="J25" s="142" t="str">
        <f>'Presupuesto 2025'!P25</f>
        <v>FONDO DE PROGRAMAS ESPECIALES PARA LA PAZ: PROGRAMA DE REINTEGRACIÓN SOCIAL Y ECONÓMICA</v>
      </c>
      <c r="K25" s="142" t="str">
        <f>'Presupuesto 2025'!Q25</f>
        <v>A-03-03-01-001</v>
      </c>
      <c r="L25" s="142">
        <f>'Presupuesto 2025'!R25</f>
        <v>0</v>
      </c>
      <c r="M25" s="142">
        <f>'Presupuesto 2025'!S25</f>
        <v>0</v>
      </c>
      <c r="N25" s="142">
        <f>'Presupuesto 2025'!T25</f>
        <v>0</v>
      </c>
      <c r="O25" s="142">
        <f>'Presupuesto 2025'!U25</f>
        <v>0</v>
      </c>
      <c r="P25" s="142" t="str">
        <f>'Presupuesto 2025'!V25</f>
        <v>b. DIR. PROGRAMATICA DE REINTEGRACION</v>
      </c>
      <c r="Q25" s="142" t="str">
        <f>'Presupuesto 2025'!W25</f>
        <v>a. Dirección Programática</v>
      </c>
      <c r="R25" s="142" t="str">
        <f>'Presupuesto 2025'!X25</f>
        <v>Dirección Programática de Reintegración</v>
      </c>
      <c r="S25" s="142" t="str">
        <f>'Presupuesto 2025'!Y25</f>
        <v>Gestiones para el Aseguramiento de la población objeto acreditada por las autoridades competentes</v>
      </c>
      <c r="T25" s="143">
        <f>'Presupuesto 2025'!Z25</f>
        <v>500000000</v>
      </c>
      <c r="U25" s="143">
        <f>'Presupuesto 2025'!AA25</f>
        <v>0</v>
      </c>
      <c r="V25" s="143">
        <f>'Presupuesto 2025'!AB25</f>
        <v>0</v>
      </c>
      <c r="W25" s="143">
        <f>'Presupuesto 2025'!AC25</f>
        <v>0</v>
      </c>
      <c r="X25" s="143">
        <f>'Presupuesto 2025'!AD25</f>
        <v>0</v>
      </c>
      <c r="Y25" s="143">
        <f>'Presupuesto 2025'!AE25</f>
        <v>0</v>
      </c>
      <c r="Z25" s="143">
        <f>'Presupuesto 2025'!AF25</f>
        <v>0</v>
      </c>
      <c r="AA25" s="143">
        <f>'Presupuesto 2025'!AG25</f>
        <v>0</v>
      </c>
      <c r="AB25" s="143">
        <f>'Presupuesto 2025'!AH25</f>
        <v>0</v>
      </c>
      <c r="AC25" s="143">
        <f>'Presupuesto 2025'!AI25</f>
        <v>0</v>
      </c>
      <c r="AD25" s="143">
        <f>'Presupuesto 2025'!AJ25</f>
        <v>0</v>
      </c>
      <c r="AE25" s="143">
        <f>'Presupuesto 2025'!AK25</f>
        <v>0</v>
      </c>
      <c r="AF25" s="143">
        <f>'Presupuesto 2025'!AL25</f>
        <v>0</v>
      </c>
      <c r="AG25" s="143">
        <f>'Presupuesto 2025'!AM25</f>
        <v>0</v>
      </c>
      <c r="AH25" s="143">
        <f>'Presupuesto 2025'!AZ25</f>
        <v>500000000</v>
      </c>
    </row>
    <row r="26" spans="1:34" x14ac:dyDescent="0.25">
      <c r="A26" s="142">
        <f>'Presupuesto 2025'!G26</f>
        <v>210.30799999999999</v>
      </c>
      <c r="B26" s="142" t="str">
        <f>'Presupuesto 2025'!H26</f>
        <v>F</v>
      </c>
      <c r="C26" s="142" t="str">
        <f>'Presupuesto 2025'!I26</f>
        <v>T</v>
      </c>
      <c r="D26" s="142" t="str">
        <f>'Presupuesto 2025'!J26</f>
        <v xml:space="preserve">3. TRANSFERENCIAS </v>
      </c>
      <c r="E26" s="142" t="str">
        <f>'Presupuesto 2025'!K26</f>
        <v>A-03-03-01-001</v>
      </c>
      <c r="F26" s="142" t="str">
        <f>'Presupuesto 2025'!L26</f>
        <v>FONDO DE PROGRAMAS ESPECIALES PARA LA PAZ: PROGRAMA DE REINTEGRACIÓN SOCIAL Y ECONÓMICA</v>
      </c>
      <c r="G26" s="142" t="str">
        <f>'Presupuesto 2025'!M26</f>
        <v>A-03-03-01-001</v>
      </c>
      <c r="H26" s="142" t="str">
        <f>'Presupuesto 2025'!N26</f>
        <v>FONDO DE PROGRAMAS ESPECIALES PARA LA PAZ: PROGRAMA DE REINTEGRACIÓN SOCIAL Y ECONÓMICA</v>
      </c>
      <c r="I26" s="142" t="str">
        <f>'Presupuesto 2025'!O26</f>
        <v>A-03-03-01-001</v>
      </c>
      <c r="J26" s="142" t="str">
        <f>'Presupuesto 2025'!P26</f>
        <v>FONDO DE PROGRAMAS ESPECIALES PARA LA PAZ: PROGRAMA DE REINTEGRACIÓN SOCIAL Y ECONÓMICA</v>
      </c>
      <c r="K26" s="142" t="str">
        <f>'Presupuesto 2025'!Q26</f>
        <v>A-03-03-01-001</v>
      </c>
      <c r="L26" s="142">
        <f>'Presupuesto 2025'!R26</f>
        <v>0</v>
      </c>
      <c r="M26" s="142">
        <f>'Presupuesto 2025'!S26</f>
        <v>0</v>
      </c>
      <c r="N26" s="142">
        <f>'Presupuesto 2025'!T26</f>
        <v>0</v>
      </c>
      <c r="O26" s="142">
        <f>'Presupuesto 2025'!U26</f>
        <v>0</v>
      </c>
      <c r="P26" s="142" t="str">
        <f>'Presupuesto 2025'!V26</f>
        <v>b. DIR. PROGRAMATICA DE REINTEGRACION</v>
      </c>
      <c r="Q26" s="142" t="str">
        <f>'Presupuesto 2025'!W26</f>
        <v>a. Dirección Programática</v>
      </c>
      <c r="R26" s="142" t="str">
        <f>'Presupuesto 2025'!X26</f>
        <v>Dirección Programática de Reintegración</v>
      </c>
      <c r="S26" s="142" t="str">
        <f>'Presupuesto 2025'!Y26</f>
        <v>Procesos de formación para el fortalecimiento de capacidades psicosociales de la población objeto y  los colaboradores de la ARN</v>
      </c>
      <c r="T26" s="143">
        <f>'Presupuesto 2025'!Z26</f>
        <v>0</v>
      </c>
      <c r="U26" s="143">
        <f>'Presupuesto 2025'!AA26</f>
        <v>0</v>
      </c>
      <c r="V26" s="143">
        <f>'Presupuesto 2025'!AB26</f>
        <v>0</v>
      </c>
      <c r="W26" s="143">
        <f>'Presupuesto 2025'!AC26</f>
        <v>0</v>
      </c>
      <c r="X26" s="143">
        <f>'Presupuesto 2025'!AD26</f>
        <v>0</v>
      </c>
      <c r="Y26" s="143">
        <f>'Presupuesto 2025'!AE26</f>
        <v>0</v>
      </c>
      <c r="Z26" s="143">
        <f>'Presupuesto 2025'!AF26</f>
        <v>0</v>
      </c>
      <c r="AA26" s="143">
        <f>'Presupuesto 2025'!AG26</f>
        <v>0</v>
      </c>
      <c r="AB26" s="143">
        <f>'Presupuesto 2025'!AH26</f>
        <v>0</v>
      </c>
      <c r="AC26" s="143">
        <f>'Presupuesto 2025'!AI26</f>
        <v>0</v>
      </c>
      <c r="AD26" s="143">
        <f>'Presupuesto 2025'!AJ26</f>
        <v>0</v>
      </c>
      <c r="AE26" s="143">
        <f>'Presupuesto 2025'!AK26</f>
        <v>0</v>
      </c>
      <c r="AF26" s="143">
        <f>'Presupuesto 2025'!AL26</f>
        <v>0</v>
      </c>
      <c r="AG26" s="143">
        <f>'Presupuesto 2025'!AM26</f>
        <v>0</v>
      </c>
      <c r="AH26" s="143">
        <f>'Presupuesto 2025'!AZ26</f>
        <v>0</v>
      </c>
    </row>
    <row r="27" spans="1:34" x14ac:dyDescent="0.25">
      <c r="A27" s="142">
        <f>'Presupuesto 2025'!G27</f>
        <v>210.309</v>
      </c>
      <c r="B27" s="142" t="str">
        <f>'Presupuesto 2025'!H27</f>
        <v>F</v>
      </c>
      <c r="C27" s="142" t="str">
        <f>'Presupuesto 2025'!I27</f>
        <v>T</v>
      </c>
      <c r="D27" s="142" t="str">
        <f>'Presupuesto 2025'!J27</f>
        <v xml:space="preserve">3. TRANSFERENCIAS </v>
      </c>
      <c r="E27" s="142" t="str">
        <f>'Presupuesto 2025'!K27</f>
        <v>A-03-03-01-001</v>
      </c>
      <c r="F27" s="142" t="str">
        <f>'Presupuesto 2025'!L27</f>
        <v>FONDO DE PROGRAMAS ESPECIALES PARA LA PAZ: PROGRAMA DE REINTEGRACIÓN SOCIAL Y ECONÓMICA</v>
      </c>
      <c r="G27" s="142" t="str">
        <f>'Presupuesto 2025'!M27</f>
        <v>A-03-03-01-001</v>
      </c>
      <c r="H27" s="142" t="str">
        <f>'Presupuesto 2025'!N27</f>
        <v>FONDO DE PROGRAMAS ESPECIALES PARA LA PAZ: PROGRAMA DE REINTEGRACIÓN SOCIAL Y ECONÓMICA</v>
      </c>
      <c r="I27" s="142" t="str">
        <f>'Presupuesto 2025'!O27</f>
        <v>A-03-03-01-001</v>
      </c>
      <c r="J27" s="142" t="str">
        <f>'Presupuesto 2025'!P27</f>
        <v>FONDO DE PROGRAMAS ESPECIALES PARA LA PAZ: PROGRAMA DE REINTEGRACIÓN SOCIAL Y ECONÓMICA</v>
      </c>
      <c r="K27" s="142" t="str">
        <f>'Presupuesto 2025'!Q27</f>
        <v>A-03-03-01-001</v>
      </c>
      <c r="L27" s="142">
        <f>'Presupuesto 2025'!R27</f>
        <v>0</v>
      </c>
      <c r="M27" s="142">
        <f>'Presupuesto 2025'!S27</f>
        <v>0</v>
      </c>
      <c r="N27" s="142">
        <f>'Presupuesto 2025'!T27</f>
        <v>0</v>
      </c>
      <c r="O27" s="142">
        <f>'Presupuesto 2025'!U27</f>
        <v>0</v>
      </c>
      <c r="P27" s="142" t="str">
        <f>'Presupuesto 2025'!V27</f>
        <v>b. DIR. PROGRAMATICA DE REINTEGRACION</v>
      </c>
      <c r="Q27" s="142" t="str">
        <f>'Presupuesto 2025'!W27</f>
        <v>a. Dirección Programática</v>
      </c>
      <c r="R27" s="142" t="str">
        <f>'Presupuesto 2025'!X27</f>
        <v>Dirección Programática de Reintegración</v>
      </c>
      <c r="S27" s="142" t="str">
        <f>'Presupuesto 2025'!Y27</f>
        <v>Procesos territoriales orientados al fortalecimiento de entornos protectores y libres de violencia</v>
      </c>
      <c r="T27" s="143">
        <f>'Presupuesto 2025'!Z27</f>
        <v>0</v>
      </c>
      <c r="U27" s="143">
        <f>'Presupuesto 2025'!AA27</f>
        <v>0</v>
      </c>
      <c r="V27" s="143">
        <f>'Presupuesto 2025'!AB27</f>
        <v>0</v>
      </c>
      <c r="W27" s="143">
        <f>'Presupuesto 2025'!AC27</f>
        <v>0</v>
      </c>
      <c r="X27" s="143">
        <f>'Presupuesto 2025'!AD27</f>
        <v>0</v>
      </c>
      <c r="Y27" s="143">
        <f>'Presupuesto 2025'!AE27</f>
        <v>0</v>
      </c>
      <c r="Z27" s="143">
        <f>'Presupuesto 2025'!AF27</f>
        <v>0</v>
      </c>
      <c r="AA27" s="143">
        <f>'Presupuesto 2025'!AG27</f>
        <v>0</v>
      </c>
      <c r="AB27" s="143">
        <f>'Presupuesto 2025'!AH27</f>
        <v>0</v>
      </c>
      <c r="AC27" s="143">
        <f>'Presupuesto 2025'!AI27</f>
        <v>0</v>
      </c>
      <c r="AD27" s="143">
        <f>'Presupuesto 2025'!AJ27</f>
        <v>0</v>
      </c>
      <c r="AE27" s="143">
        <f>'Presupuesto 2025'!AK27</f>
        <v>0</v>
      </c>
      <c r="AF27" s="143">
        <f>'Presupuesto 2025'!AL27</f>
        <v>0</v>
      </c>
      <c r="AG27" s="143">
        <f>'Presupuesto 2025'!AM27</f>
        <v>0</v>
      </c>
      <c r="AH27" s="143">
        <f>'Presupuesto 2025'!AZ27</f>
        <v>0</v>
      </c>
    </row>
    <row r="28" spans="1:34" x14ac:dyDescent="0.25">
      <c r="A28" s="142">
        <f>'Presupuesto 2025'!G28</f>
        <v>210.31100000000001</v>
      </c>
      <c r="B28" s="142" t="str">
        <f>'Presupuesto 2025'!H28</f>
        <v>F</v>
      </c>
      <c r="C28" s="142" t="str">
        <f>'Presupuesto 2025'!I28</f>
        <v>T</v>
      </c>
      <c r="D28" s="142" t="str">
        <f>'Presupuesto 2025'!J28</f>
        <v xml:space="preserve">3. TRANSFERENCIAS </v>
      </c>
      <c r="E28" s="142" t="str">
        <f>'Presupuesto 2025'!K28</f>
        <v>A-03-03-01-001</v>
      </c>
      <c r="F28" s="142" t="str">
        <f>'Presupuesto 2025'!L28</f>
        <v>FONDO DE PROGRAMAS ESPECIALES PARA LA PAZ: PROGRAMA DE REINTEGRACIÓN SOCIAL Y ECONÓMICA</v>
      </c>
      <c r="G28" s="142" t="str">
        <f>'Presupuesto 2025'!M28</f>
        <v>A-03-03-01-001</v>
      </c>
      <c r="H28" s="142" t="str">
        <f>'Presupuesto 2025'!N28</f>
        <v>FONDO DE PROGRAMAS ESPECIALES PARA LA PAZ: PROGRAMA DE REINTEGRACIÓN SOCIAL Y ECONÓMICA</v>
      </c>
      <c r="I28" s="142" t="str">
        <f>'Presupuesto 2025'!O28</f>
        <v>A-03-03-01-001</v>
      </c>
      <c r="J28" s="142" t="str">
        <f>'Presupuesto 2025'!P28</f>
        <v>FONDO DE PROGRAMAS ESPECIALES PARA LA PAZ: PROGRAMA DE REINTEGRACIÓN SOCIAL Y ECONÓMICA</v>
      </c>
      <c r="K28" s="142" t="str">
        <f>'Presupuesto 2025'!Q28</f>
        <v>A-03-03-01-001</v>
      </c>
      <c r="L28" s="142">
        <f>'Presupuesto 2025'!R28</f>
        <v>0</v>
      </c>
      <c r="M28" s="142">
        <f>'Presupuesto 2025'!S28</f>
        <v>0</v>
      </c>
      <c r="N28" s="142">
        <f>'Presupuesto 2025'!T28</f>
        <v>0</v>
      </c>
      <c r="O28" s="142">
        <f>'Presupuesto 2025'!U28</f>
        <v>0</v>
      </c>
      <c r="P28" s="142" t="str">
        <f>'Presupuesto 2025'!V28</f>
        <v>b. DIR. PROGRAMATICA DE REINTEGRACION</v>
      </c>
      <c r="Q28" s="142" t="str">
        <f>'Presupuesto 2025'!W28</f>
        <v>a. Dirección Programática</v>
      </c>
      <c r="R28" s="142" t="str">
        <f>'Presupuesto 2025'!X28</f>
        <v>Dirección Programática de Reintegración</v>
      </c>
      <c r="S28" s="142" t="str">
        <f>'Presupuesto 2025'!Y28</f>
        <v>Implementación del Programa Especial de Armonización con enfoque étnico</v>
      </c>
      <c r="T28" s="143">
        <f>'Presupuesto 2025'!Z28</f>
        <v>0</v>
      </c>
      <c r="U28" s="143">
        <f>'Presupuesto 2025'!AA28</f>
        <v>0</v>
      </c>
      <c r="V28" s="143">
        <f>'Presupuesto 2025'!AB28</f>
        <v>0</v>
      </c>
      <c r="W28" s="143">
        <f>'Presupuesto 2025'!AC28</f>
        <v>0</v>
      </c>
      <c r="X28" s="143">
        <f>'Presupuesto 2025'!AD28</f>
        <v>0</v>
      </c>
      <c r="Y28" s="143">
        <f>'Presupuesto 2025'!AE28</f>
        <v>0</v>
      </c>
      <c r="Z28" s="143">
        <f>'Presupuesto 2025'!AF28</f>
        <v>0</v>
      </c>
      <c r="AA28" s="143">
        <f>'Presupuesto 2025'!AG28</f>
        <v>0</v>
      </c>
      <c r="AB28" s="143">
        <f>'Presupuesto 2025'!AH28</f>
        <v>0</v>
      </c>
      <c r="AC28" s="143">
        <f>'Presupuesto 2025'!AI28</f>
        <v>0</v>
      </c>
      <c r="AD28" s="143">
        <f>'Presupuesto 2025'!AJ28</f>
        <v>0</v>
      </c>
      <c r="AE28" s="143">
        <f>'Presupuesto 2025'!AK28</f>
        <v>0</v>
      </c>
      <c r="AF28" s="143">
        <f>'Presupuesto 2025'!AL28</f>
        <v>0</v>
      </c>
      <c r="AG28" s="143">
        <f>'Presupuesto 2025'!AM28</f>
        <v>0</v>
      </c>
      <c r="AH28" s="143">
        <f>'Presupuesto 2025'!AZ28</f>
        <v>0</v>
      </c>
    </row>
    <row r="29" spans="1:34" x14ac:dyDescent="0.25">
      <c r="A29" s="142">
        <f>'Presupuesto 2025'!G29</f>
        <v>210.31200000000001</v>
      </c>
      <c r="B29" s="142" t="str">
        <f>'Presupuesto 2025'!H29</f>
        <v>F</v>
      </c>
      <c r="C29" s="142" t="str">
        <f>'Presupuesto 2025'!I29</f>
        <v>T</v>
      </c>
      <c r="D29" s="142" t="str">
        <f>'Presupuesto 2025'!J29</f>
        <v xml:space="preserve">3. TRANSFERENCIAS </v>
      </c>
      <c r="E29" s="142" t="str">
        <f>'Presupuesto 2025'!K29</f>
        <v>A-03-03-01-001</v>
      </c>
      <c r="F29" s="142" t="str">
        <f>'Presupuesto 2025'!L29</f>
        <v>FONDO DE PROGRAMAS ESPECIALES PARA LA PAZ: PROGRAMA DE REINTEGRACIÓN SOCIAL Y ECONÓMICA</v>
      </c>
      <c r="G29" s="142" t="str">
        <f>'Presupuesto 2025'!M29</f>
        <v>A-03-03-01-001</v>
      </c>
      <c r="H29" s="142" t="str">
        <f>'Presupuesto 2025'!N29</f>
        <v>FONDO DE PROGRAMAS ESPECIALES PARA LA PAZ: PROGRAMA DE REINTEGRACIÓN SOCIAL Y ECONÓMICA</v>
      </c>
      <c r="I29" s="142" t="str">
        <f>'Presupuesto 2025'!O29</f>
        <v>A-03-03-01-001</v>
      </c>
      <c r="J29" s="142" t="str">
        <f>'Presupuesto 2025'!P29</f>
        <v>FONDO DE PROGRAMAS ESPECIALES PARA LA PAZ: PROGRAMA DE REINTEGRACIÓN SOCIAL Y ECONÓMICA</v>
      </c>
      <c r="K29" s="142" t="str">
        <f>'Presupuesto 2025'!Q29</f>
        <v>A-03-03-01-001</v>
      </c>
      <c r="L29" s="142">
        <f>'Presupuesto 2025'!R29</f>
        <v>0</v>
      </c>
      <c r="M29" s="142">
        <f>'Presupuesto 2025'!S29</f>
        <v>0</v>
      </c>
      <c r="N29" s="142">
        <f>'Presupuesto 2025'!T29</f>
        <v>0</v>
      </c>
      <c r="O29" s="142">
        <f>'Presupuesto 2025'!U29</f>
        <v>0</v>
      </c>
      <c r="P29" s="142" t="str">
        <f>'Presupuesto 2025'!V29</f>
        <v>b. DIR. PROGRAMATICA DE REINTEGRACION</v>
      </c>
      <c r="Q29" s="142" t="str">
        <f>'Presupuesto 2025'!W29</f>
        <v>a. Dirección Programática</v>
      </c>
      <c r="R29" s="142" t="str">
        <f>'Presupuesto 2025'!X29</f>
        <v>Dirección Programática de Reintegración</v>
      </c>
      <c r="S29" s="142" t="str">
        <f>'Presupuesto 2025'!Y29</f>
        <v>Desembolso mensual por asistencia al proceso de atención diferencial</v>
      </c>
      <c r="T29" s="143">
        <f>'Presupuesto 2025'!Z29</f>
        <v>0</v>
      </c>
      <c r="U29" s="143">
        <f>'Presupuesto 2025'!AA29</f>
        <v>0</v>
      </c>
      <c r="V29" s="143">
        <f>'Presupuesto 2025'!AB29</f>
        <v>0</v>
      </c>
      <c r="W29" s="143">
        <f>'Presupuesto 2025'!AC29</f>
        <v>0</v>
      </c>
      <c r="X29" s="143">
        <f>'Presupuesto 2025'!AD29</f>
        <v>0</v>
      </c>
      <c r="Y29" s="143">
        <f>'Presupuesto 2025'!AE29</f>
        <v>0</v>
      </c>
      <c r="Z29" s="143">
        <f>'Presupuesto 2025'!AF29</f>
        <v>0</v>
      </c>
      <c r="AA29" s="143">
        <f>'Presupuesto 2025'!AG29</f>
        <v>0</v>
      </c>
      <c r="AB29" s="143">
        <f>'Presupuesto 2025'!AH29</f>
        <v>0</v>
      </c>
      <c r="AC29" s="143">
        <f>'Presupuesto 2025'!AI29</f>
        <v>0</v>
      </c>
      <c r="AD29" s="143">
        <f>'Presupuesto 2025'!AJ29</f>
        <v>0</v>
      </c>
      <c r="AE29" s="143">
        <f>'Presupuesto 2025'!AK29</f>
        <v>0</v>
      </c>
      <c r="AF29" s="143">
        <f>'Presupuesto 2025'!AL29</f>
        <v>0</v>
      </c>
      <c r="AG29" s="143">
        <f>'Presupuesto 2025'!AM29</f>
        <v>0</v>
      </c>
      <c r="AH29" s="143">
        <f>'Presupuesto 2025'!AZ29</f>
        <v>0</v>
      </c>
    </row>
    <row r="30" spans="1:34" x14ac:dyDescent="0.25">
      <c r="A30" s="142">
        <f>'Presupuesto 2025'!G30</f>
        <v>210.31299999999999</v>
      </c>
      <c r="B30" s="142" t="str">
        <f>'Presupuesto 2025'!H30</f>
        <v>F</v>
      </c>
      <c r="C30" s="142" t="str">
        <f>'Presupuesto 2025'!I30</f>
        <v>T</v>
      </c>
      <c r="D30" s="142" t="str">
        <f>'Presupuesto 2025'!J30</f>
        <v xml:space="preserve">3. TRANSFERENCIAS </v>
      </c>
      <c r="E30" s="142" t="str">
        <f>'Presupuesto 2025'!K30</f>
        <v>A-03-03-01-001</v>
      </c>
      <c r="F30" s="142" t="str">
        <f>'Presupuesto 2025'!L30</f>
        <v>FONDO DE PROGRAMAS ESPECIALES PARA LA PAZ: PROGRAMA DE REINTEGRACIÓN SOCIAL Y ECONÓMICA</v>
      </c>
      <c r="G30" s="142" t="str">
        <f>'Presupuesto 2025'!M30</f>
        <v>A-03-03-01-001</v>
      </c>
      <c r="H30" s="142" t="str">
        <f>'Presupuesto 2025'!N30</f>
        <v>FONDO DE PROGRAMAS ESPECIALES PARA LA PAZ: PROGRAMA DE REINTEGRACIÓN SOCIAL Y ECONÓMICA</v>
      </c>
      <c r="I30" s="142" t="str">
        <f>'Presupuesto 2025'!O30</f>
        <v>A-03-03-01-001</v>
      </c>
      <c r="J30" s="142" t="str">
        <f>'Presupuesto 2025'!P30</f>
        <v>FONDO DE PROGRAMAS ESPECIALES PARA LA PAZ: PROGRAMA DE REINTEGRACIÓN SOCIAL Y ECONÓMICA</v>
      </c>
      <c r="K30" s="142" t="str">
        <f>'Presupuesto 2025'!Q30</f>
        <v>A-03-03-01-001</v>
      </c>
      <c r="L30" s="142">
        <f>'Presupuesto 2025'!R30</f>
        <v>0</v>
      </c>
      <c r="M30" s="142">
        <f>'Presupuesto 2025'!S30</f>
        <v>0</v>
      </c>
      <c r="N30" s="142">
        <f>'Presupuesto 2025'!T30</f>
        <v>0</v>
      </c>
      <c r="O30" s="142">
        <f>'Presupuesto 2025'!U30</f>
        <v>0</v>
      </c>
      <c r="P30" s="142" t="str">
        <f>'Presupuesto 2025'!V30</f>
        <v>b. DIR. PROGRAMATICA DE REINTEGRACION</v>
      </c>
      <c r="Q30" s="142" t="str">
        <f>'Presupuesto 2025'!W30</f>
        <v>a. Dirección Programática</v>
      </c>
      <c r="R30" s="142" t="str">
        <f>'Presupuesto 2025'!X30</f>
        <v>Dirección Programática de Reintegración</v>
      </c>
      <c r="S30" s="142" t="str">
        <f>'Presupuesto 2025'!Y30</f>
        <v>Acciones para el fortalecimiento de la reincorporación política</v>
      </c>
      <c r="T30" s="143">
        <f>'Presupuesto 2025'!Z30</f>
        <v>1191000000</v>
      </c>
      <c r="U30" s="143">
        <f>'Presupuesto 2025'!AA30</f>
        <v>0</v>
      </c>
      <c r="V30" s="143">
        <f>'Presupuesto 2025'!AB30</f>
        <v>0</v>
      </c>
      <c r="W30" s="143">
        <f>'Presupuesto 2025'!AC30</f>
        <v>0</v>
      </c>
      <c r="X30" s="143">
        <f>'Presupuesto 2025'!AD30</f>
        <v>0</v>
      </c>
      <c r="Y30" s="143">
        <f>'Presupuesto 2025'!AE30</f>
        <v>0</v>
      </c>
      <c r="Z30" s="143">
        <f>'Presupuesto 2025'!AF30</f>
        <v>0</v>
      </c>
      <c r="AA30" s="143">
        <f>'Presupuesto 2025'!AG30</f>
        <v>0</v>
      </c>
      <c r="AB30" s="143">
        <f>'Presupuesto 2025'!AH30</f>
        <v>0</v>
      </c>
      <c r="AC30" s="143">
        <f>'Presupuesto 2025'!AI30</f>
        <v>0</v>
      </c>
      <c r="AD30" s="143">
        <f>'Presupuesto 2025'!AJ30</f>
        <v>0</v>
      </c>
      <c r="AE30" s="143">
        <f>'Presupuesto 2025'!AK30</f>
        <v>0</v>
      </c>
      <c r="AF30" s="143">
        <f>'Presupuesto 2025'!AL30</f>
        <v>0</v>
      </c>
      <c r="AG30" s="143">
        <f>'Presupuesto 2025'!AM30</f>
        <v>0</v>
      </c>
      <c r="AH30" s="143">
        <f>'Presupuesto 2025'!AZ30</f>
        <v>1191000000</v>
      </c>
    </row>
    <row r="31" spans="1:34" x14ac:dyDescent="0.25">
      <c r="A31" s="142">
        <f>'Presupuesto 2025'!G31</f>
        <v>210.31399999999999</v>
      </c>
      <c r="B31" s="142" t="str">
        <f>'Presupuesto 2025'!H31</f>
        <v>F</v>
      </c>
      <c r="C31" s="142" t="str">
        <f>'Presupuesto 2025'!I31</f>
        <v>T</v>
      </c>
      <c r="D31" s="142" t="str">
        <f>'Presupuesto 2025'!J31</f>
        <v xml:space="preserve">3. TRANSFERENCIAS </v>
      </c>
      <c r="E31" s="142" t="str">
        <f>'Presupuesto 2025'!K31</f>
        <v>A-03-03-01-001</v>
      </c>
      <c r="F31" s="142" t="str">
        <f>'Presupuesto 2025'!L31</f>
        <v>FONDO DE PROGRAMAS ESPECIALES PARA LA PAZ: PROGRAMA DE REINTEGRACIÓN SOCIAL Y ECONÓMICA</v>
      </c>
      <c r="G31" s="142" t="str">
        <f>'Presupuesto 2025'!M31</f>
        <v>A-03-03-01-001</v>
      </c>
      <c r="H31" s="142" t="str">
        <f>'Presupuesto 2025'!N31</f>
        <v>FONDO DE PROGRAMAS ESPECIALES PARA LA PAZ: PROGRAMA DE REINTEGRACIÓN SOCIAL Y ECONÓMICA</v>
      </c>
      <c r="I31" s="142" t="str">
        <f>'Presupuesto 2025'!O31</f>
        <v>A-03-03-01-001</v>
      </c>
      <c r="J31" s="142" t="str">
        <f>'Presupuesto 2025'!P31</f>
        <v>FONDO DE PROGRAMAS ESPECIALES PARA LA PAZ: PROGRAMA DE REINTEGRACIÓN SOCIAL Y ECONÓMICA</v>
      </c>
      <c r="K31" s="142" t="str">
        <f>'Presupuesto 2025'!Q31</f>
        <v>A-03-03-01-001</v>
      </c>
      <c r="L31" s="142">
        <f>'Presupuesto 2025'!R31</f>
        <v>0</v>
      </c>
      <c r="M31" s="142">
        <f>'Presupuesto 2025'!S31</f>
        <v>0</v>
      </c>
      <c r="N31" s="142">
        <f>'Presupuesto 2025'!T31</f>
        <v>0</v>
      </c>
      <c r="O31" s="142">
        <f>'Presupuesto 2025'!U31</f>
        <v>0</v>
      </c>
      <c r="P31" s="142" t="str">
        <f>'Presupuesto 2025'!V31</f>
        <v>b. DIR. PROGRAMATICA DE REINTEGRACION</v>
      </c>
      <c r="Q31" s="142" t="str">
        <f>'Presupuesto 2025'!W31</f>
        <v>a. Dirección Programática</v>
      </c>
      <c r="R31" s="142" t="str">
        <f>'Presupuesto 2025'!X31</f>
        <v>Dirección Programática de Reintegración</v>
      </c>
      <c r="S31" s="142" t="str">
        <f>'Presupuesto 2025'!Y31</f>
        <v>Beneficios económicos Fuerza Pública (90% SMMLV  Mensual)</v>
      </c>
      <c r="T31" s="143">
        <f>'Presupuesto 2025'!Z31</f>
        <v>0</v>
      </c>
      <c r="U31" s="143">
        <f>'Presupuesto 2025'!AA31</f>
        <v>0</v>
      </c>
      <c r="V31" s="143">
        <f>'Presupuesto 2025'!AB31</f>
        <v>0</v>
      </c>
      <c r="W31" s="143">
        <f>'Presupuesto 2025'!AC31</f>
        <v>0</v>
      </c>
      <c r="X31" s="143">
        <f>'Presupuesto 2025'!AD31</f>
        <v>0</v>
      </c>
      <c r="Y31" s="143">
        <f>'Presupuesto 2025'!AE31</f>
        <v>0</v>
      </c>
      <c r="Z31" s="143">
        <f>'Presupuesto 2025'!AF31</f>
        <v>0</v>
      </c>
      <c r="AA31" s="143">
        <f>'Presupuesto 2025'!AG31</f>
        <v>0</v>
      </c>
      <c r="AB31" s="143">
        <f>'Presupuesto 2025'!AH31</f>
        <v>0</v>
      </c>
      <c r="AC31" s="143">
        <f>'Presupuesto 2025'!AI31</f>
        <v>0</v>
      </c>
      <c r="AD31" s="143">
        <f>'Presupuesto 2025'!AJ31</f>
        <v>0</v>
      </c>
      <c r="AE31" s="143">
        <f>'Presupuesto 2025'!AK31</f>
        <v>0</v>
      </c>
      <c r="AF31" s="143">
        <f>'Presupuesto 2025'!AL31</f>
        <v>0</v>
      </c>
      <c r="AG31" s="143">
        <f>'Presupuesto 2025'!AM31</f>
        <v>0</v>
      </c>
      <c r="AH31" s="143">
        <f>'Presupuesto 2025'!AZ31</f>
        <v>0</v>
      </c>
    </row>
    <row r="32" spans="1:34" x14ac:dyDescent="0.25">
      <c r="A32" s="142">
        <f>'Presupuesto 2025'!G32</f>
        <v>210.315</v>
      </c>
      <c r="B32" s="142" t="str">
        <f>'Presupuesto 2025'!H32</f>
        <v>F</v>
      </c>
      <c r="C32" s="142" t="str">
        <f>'Presupuesto 2025'!I32</f>
        <v>T</v>
      </c>
      <c r="D32" s="142" t="str">
        <f>'Presupuesto 2025'!J32</f>
        <v xml:space="preserve">3. TRANSFERENCIAS </v>
      </c>
      <c r="E32" s="142" t="str">
        <f>'Presupuesto 2025'!K32</f>
        <v>A-03-03-01-001</v>
      </c>
      <c r="F32" s="142" t="str">
        <f>'Presupuesto 2025'!L32</f>
        <v>FONDO DE PROGRAMAS ESPECIALES PARA LA PAZ: PROGRAMA DE REINTEGRACIÓN SOCIAL Y ECONÓMICA</v>
      </c>
      <c r="G32" s="142" t="str">
        <f>'Presupuesto 2025'!M32</f>
        <v>A-03-03-01-001</v>
      </c>
      <c r="H32" s="142" t="str">
        <f>'Presupuesto 2025'!N32</f>
        <v>FONDO DE PROGRAMAS ESPECIALES PARA LA PAZ: PROGRAMA DE REINTEGRACIÓN SOCIAL Y ECONÓMICA</v>
      </c>
      <c r="I32" s="142" t="str">
        <f>'Presupuesto 2025'!O32</f>
        <v>A-03-03-01-001</v>
      </c>
      <c r="J32" s="142" t="str">
        <f>'Presupuesto 2025'!P32</f>
        <v>FONDO DE PROGRAMAS ESPECIALES PARA LA PAZ: PROGRAMA DE REINTEGRACIÓN SOCIAL Y ECONÓMICA</v>
      </c>
      <c r="K32" s="142" t="str">
        <f>'Presupuesto 2025'!Q32</f>
        <v>A-03-03-01-001</v>
      </c>
      <c r="L32" s="142">
        <f>'Presupuesto 2025'!R32</f>
        <v>0</v>
      </c>
      <c r="M32" s="142">
        <f>'Presupuesto 2025'!S32</f>
        <v>0</v>
      </c>
      <c r="N32" s="142">
        <f>'Presupuesto 2025'!T32</f>
        <v>0</v>
      </c>
      <c r="O32" s="142">
        <f>'Presupuesto 2025'!U32</f>
        <v>0</v>
      </c>
      <c r="P32" s="142" t="str">
        <f>'Presupuesto 2025'!V32</f>
        <v>b. DIR. PROGRAMATICA DE REINTEGRACION</v>
      </c>
      <c r="Q32" s="142" t="str">
        <f>'Presupuesto 2025'!W32</f>
        <v>a. Dirección Programática</v>
      </c>
      <c r="R32" s="142" t="str">
        <f>'Presupuesto 2025'!X32</f>
        <v>Dirección Programática de Reintegración</v>
      </c>
      <c r="S32" s="142" t="str">
        <f>'Presupuesto 2025'!Y32</f>
        <v>Fortalecimiento de capacidades psicosociales de las y los colaboradores de la ARN</v>
      </c>
      <c r="T32" s="143">
        <f>'Presupuesto 2025'!Z32</f>
        <v>0</v>
      </c>
      <c r="U32" s="143">
        <f>'Presupuesto 2025'!AA32</f>
        <v>0</v>
      </c>
      <c r="V32" s="143">
        <f>'Presupuesto 2025'!AB32</f>
        <v>0</v>
      </c>
      <c r="W32" s="143">
        <f>'Presupuesto 2025'!AC32</f>
        <v>0</v>
      </c>
      <c r="X32" s="143">
        <f>'Presupuesto 2025'!AD32</f>
        <v>0</v>
      </c>
      <c r="Y32" s="143">
        <f>'Presupuesto 2025'!AE32</f>
        <v>0</v>
      </c>
      <c r="Z32" s="143">
        <f>'Presupuesto 2025'!AF32</f>
        <v>0</v>
      </c>
      <c r="AA32" s="143">
        <f>'Presupuesto 2025'!AG32</f>
        <v>0</v>
      </c>
      <c r="AB32" s="143">
        <f>'Presupuesto 2025'!AH32</f>
        <v>0</v>
      </c>
      <c r="AC32" s="143">
        <f>'Presupuesto 2025'!AI32</f>
        <v>0</v>
      </c>
      <c r="AD32" s="143">
        <f>'Presupuesto 2025'!AJ32</f>
        <v>0</v>
      </c>
      <c r="AE32" s="143">
        <f>'Presupuesto 2025'!AK32</f>
        <v>0</v>
      </c>
      <c r="AF32" s="143">
        <f>'Presupuesto 2025'!AL32</f>
        <v>0</v>
      </c>
      <c r="AG32" s="143">
        <f>'Presupuesto 2025'!AM32</f>
        <v>0</v>
      </c>
      <c r="AH32" s="143">
        <f>'Presupuesto 2025'!AZ32</f>
        <v>0</v>
      </c>
    </row>
    <row r="33" spans="1:34" x14ac:dyDescent="0.25">
      <c r="A33" s="142">
        <f>'Presupuesto 2025'!G33</f>
        <v>210.316</v>
      </c>
      <c r="B33" s="142" t="str">
        <f>'Presupuesto 2025'!H33</f>
        <v>F</v>
      </c>
      <c r="C33" s="142" t="str">
        <f>'Presupuesto 2025'!I33</f>
        <v>T</v>
      </c>
      <c r="D33" s="142" t="str">
        <f>'Presupuesto 2025'!J33</f>
        <v xml:space="preserve">3. TRANSFERENCIAS </v>
      </c>
      <c r="E33" s="142" t="str">
        <f>'Presupuesto 2025'!K33</f>
        <v>A-03-03-01-001</v>
      </c>
      <c r="F33" s="142" t="str">
        <f>'Presupuesto 2025'!L33</f>
        <v>FONDO DE PROGRAMAS ESPECIALES PARA LA PAZ: PROGRAMA DE REINTEGRACIÓN SOCIAL Y ECONÓMICA</v>
      </c>
      <c r="G33" s="142" t="str">
        <f>'Presupuesto 2025'!M33</f>
        <v>A-03-03-01-001</v>
      </c>
      <c r="H33" s="142" t="str">
        <f>'Presupuesto 2025'!N33</f>
        <v>FONDO DE PROGRAMAS ESPECIALES PARA LA PAZ: PROGRAMA DE REINTEGRACIÓN SOCIAL Y ECONÓMICA</v>
      </c>
      <c r="I33" s="142" t="str">
        <f>'Presupuesto 2025'!O33</f>
        <v>A-03-03-01-001</v>
      </c>
      <c r="J33" s="142" t="str">
        <f>'Presupuesto 2025'!P33</f>
        <v>FONDO DE PROGRAMAS ESPECIALES PARA LA PAZ: PROGRAMA DE REINTEGRACIÓN SOCIAL Y ECONÓMICA</v>
      </c>
      <c r="K33" s="142" t="str">
        <f>'Presupuesto 2025'!Q33</f>
        <v>A-03-03-01-001</v>
      </c>
      <c r="L33" s="142">
        <f>'Presupuesto 2025'!R33</f>
        <v>0</v>
      </c>
      <c r="M33" s="142">
        <f>'Presupuesto 2025'!S33</f>
        <v>0</v>
      </c>
      <c r="N33" s="142">
        <f>'Presupuesto 2025'!T33</f>
        <v>0</v>
      </c>
      <c r="O33" s="142">
        <f>'Presupuesto 2025'!U33</f>
        <v>0</v>
      </c>
      <c r="P33" s="142" t="str">
        <f>'Presupuesto 2025'!V33</f>
        <v>b. DIR. PROGRAMATICA DE REINTEGRACION</v>
      </c>
      <c r="Q33" s="142" t="str">
        <f>'Presupuesto 2025'!W33</f>
        <v>a. Dirección Programática</v>
      </c>
      <c r="R33" s="142" t="str">
        <f>'Presupuesto 2025'!X33</f>
        <v>Dirección Programática de Reintegración</v>
      </c>
      <c r="S33" s="142" t="str">
        <f>'Presupuesto 2025'!Y33</f>
        <v>Estrategia de cuidado y autocuidado en salud de población priorizada en firmantes del acuerdo y sus grupos familiares</v>
      </c>
      <c r="T33" s="143">
        <f>'Presupuesto 2025'!Z33</f>
        <v>0</v>
      </c>
      <c r="U33" s="143">
        <f>'Presupuesto 2025'!AA33</f>
        <v>0</v>
      </c>
      <c r="V33" s="143">
        <f>'Presupuesto 2025'!AB33</f>
        <v>0</v>
      </c>
      <c r="W33" s="143">
        <f>'Presupuesto 2025'!AC33</f>
        <v>0</v>
      </c>
      <c r="X33" s="143">
        <f>'Presupuesto 2025'!AD33</f>
        <v>0</v>
      </c>
      <c r="Y33" s="143">
        <f>'Presupuesto 2025'!AE33</f>
        <v>0</v>
      </c>
      <c r="Z33" s="143">
        <f>'Presupuesto 2025'!AF33</f>
        <v>0</v>
      </c>
      <c r="AA33" s="143">
        <f>'Presupuesto 2025'!AG33</f>
        <v>0</v>
      </c>
      <c r="AB33" s="143">
        <f>'Presupuesto 2025'!AH33</f>
        <v>0</v>
      </c>
      <c r="AC33" s="143">
        <f>'Presupuesto 2025'!AI33</f>
        <v>0</v>
      </c>
      <c r="AD33" s="143">
        <f>'Presupuesto 2025'!AJ33</f>
        <v>0</v>
      </c>
      <c r="AE33" s="143">
        <f>'Presupuesto 2025'!AK33</f>
        <v>0</v>
      </c>
      <c r="AF33" s="143">
        <f>'Presupuesto 2025'!AL33</f>
        <v>0</v>
      </c>
      <c r="AG33" s="143">
        <f>'Presupuesto 2025'!AM33</f>
        <v>0</v>
      </c>
      <c r="AH33" s="143">
        <f>'Presupuesto 2025'!AZ33</f>
        <v>0</v>
      </c>
    </row>
    <row r="34" spans="1:34" x14ac:dyDescent="0.25">
      <c r="A34" s="142">
        <f>'Presupuesto 2025'!G34</f>
        <v>210.31700000000001</v>
      </c>
      <c r="B34" s="142" t="str">
        <f>'Presupuesto 2025'!H34</f>
        <v>F</v>
      </c>
      <c r="C34" s="142" t="str">
        <f>'Presupuesto 2025'!I34</f>
        <v>T</v>
      </c>
      <c r="D34" s="142" t="str">
        <f>'Presupuesto 2025'!J34</f>
        <v xml:space="preserve">3. TRANSFERENCIAS </v>
      </c>
      <c r="E34" s="142" t="str">
        <f>'Presupuesto 2025'!K34</f>
        <v>A-03-03-01-001</v>
      </c>
      <c r="F34" s="142" t="str">
        <f>'Presupuesto 2025'!L34</f>
        <v>FONDO DE PROGRAMAS ESPECIALES PARA LA PAZ: PROGRAMA DE REINTEGRACIÓN SOCIAL Y ECONÓMICA</v>
      </c>
      <c r="G34" s="142" t="str">
        <f>'Presupuesto 2025'!M34</f>
        <v>A-03-03-01-001</v>
      </c>
      <c r="H34" s="142" t="str">
        <f>'Presupuesto 2025'!N34</f>
        <v>FONDO DE PROGRAMAS ESPECIALES PARA LA PAZ: PROGRAMA DE REINTEGRACIÓN SOCIAL Y ECONÓMICA</v>
      </c>
      <c r="I34" s="142" t="str">
        <f>'Presupuesto 2025'!O34</f>
        <v>A-03-03-01-001</v>
      </c>
      <c r="J34" s="142" t="str">
        <f>'Presupuesto 2025'!P34</f>
        <v>FONDO DE PROGRAMAS ESPECIALES PARA LA PAZ: PROGRAMA DE REINTEGRACIÓN SOCIAL Y ECONÓMICA</v>
      </c>
      <c r="K34" s="142" t="str">
        <f>'Presupuesto 2025'!Q34</f>
        <v>A-03-03-01-001</v>
      </c>
      <c r="L34" s="142">
        <f>'Presupuesto 2025'!R34</f>
        <v>0</v>
      </c>
      <c r="M34" s="142">
        <f>'Presupuesto 2025'!S34</f>
        <v>0</v>
      </c>
      <c r="N34" s="142">
        <f>'Presupuesto 2025'!T34</f>
        <v>0</v>
      </c>
      <c r="O34" s="142">
        <f>'Presupuesto 2025'!U34</f>
        <v>0</v>
      </c>
      <c r="P34" s="142" t="str">
        <f>'Presupuesto 2025'!V34</f>
        <v>b. DIR. PROGRAMATICA DE REINTEGRACION</v>
      </c>
      <c r="Q34" s="142" t="str">
        <f>'Presupuesto 2025'!W34</f>
        <v>a. Dirección Programática</v>
      </c>
      <c r="R34" s="142" t="str">
        <f>'Presupuesto 2025'!X34</f>
        <v>Dirección Programática de Reintegración</v>
      </c>
      <c r="S34" s="142" t="str">
        <f>'Presupuesto 2025'!Y34</f>
        <v xml:space="preserve">Atención integral en salud </v>
      </c>
      <c r="T34" s="143">
        <f>'Presupuesto 2025'!Z34</f>
        <v>0</v>
      </c>
      <c r="U34" s="143">
        <f>'Presupuesto 2025'!AA34</f>
        <v>0</v>
      </c>
      <c r="V34" s="143">
        <f>'Presupuesto 2025'!AB34</f>
        <v>0</v>
      </c>
      <c r="W34" s="143">
        <f>'Presupuesto 2025'!AC34</f>
        <v>0</v>
      </c>
      <c r="X34" s="143">
        <f>'Presupuesto 2025'!AD34</f>
        <v>0</v>
      </c>
      <c r="Y34" s="143">
        <f>'Presupuesto 2025'!AE34</f>
        <v>0</v>
      </c>
      <c r="Z34" s="143">
        <f>'Presupuesto 2025'!AF34</f>
        <v>0</v>
      </c>
      <c r="AA34" s="143">
        <f>'Presupuesto 2025'!AG34</f>
        <v>0</v>
      </c>
      <c r="AB34" s="143">
        <f>'Presupuesto 2025'!AH34</f>
        <v>0</v>
      </c>
      <c r="AC34" s="143">
        <f>'Presupuesto 2025'!AI34</f>
        <v>0</v>
      </c>
      <c r="AD34" s="143">
        <f>'Presupuesto 2025'!AJ34</f>
        <v>0</v>
      </c>
      <c r="AE34" s="143">
        <f>'Presupuesto 2025'!AK34</f>
        <v>0</v>
      </c>
      <c r="AF34" s="143">
        <f>'Presupuesto 2025'!AL34</f>
        <v>0</v>
      </c>
      <c r="AG34" s="143">
        <f>'Presupuesto 2025'!AM34</f>
        <v>0</v>
      </c>
      <c r="AH34" s="143">
        <f>'Presupuesto 2025'!AZ34</f>
        <v>0</v>
      </c>
    </row>
    <row r="35" spans="1:34" x14ac:dyDescent="0.25">
      <c r="A35" s="142">
        <f>'Presupuesto 2025'!G35</f>
        <v>210.31800000000001</v>
      </c>
      <c r="B35" s="142" t="str">
        <f>'Presupuesto 2025'!H35</f>
        <v>F</v>
      </c>
      <c r="C35" s="142" t="str">
        <f>'Presupuesto 2025'!I35</f>
        <v>T</v>
      </c>
      <c r="D35" s="142" t="str">
        <f>'Presupuesto 2025'!J35</f>
        <v xml:space="preserve">3. TRANSFERENCIAS </v>
      </c>
      <c r="E35" s="142" t="str">
        <f>'Presupuesto 2025'!K35</f>
        <v>A-03-03-01-001</v>
      </c>
      <c r="F35" s="142" t="str">
        <f>'Presupuesto 2025'!L35</f>
        <v>FONDO DE PROGRAMAS ESPECIALES PARA LA PAZ: PROGRAMA DE REINTEGRACIÓN SOCIAL Y ECONÓMICA</v>
      </c>
      <c r="G35" s="142" t="str">
        <f>'Presupuesto 2025'!M35</f>
        <v>A-03-03-01-001</v>
      </c>
      <c r="H35" s="142" t="str">
        <f>'Presupuesto 2025'!N35</f>
        <v>FONDO DE PROGRAMAS ESPECIALES PARA LA PAZ: PROGRAMA DE REINTEGRACIÓN SOCIAL Y ECONÓMICA</v>
      </c>
      <c r="I35" s="142" t="str">
        <f>'Presupuesto 2025'!O35</f>
        <v>A-03-03-01-001</v>
      </c>
      <c r="J35" s="142" t="str">
        <f>'Presupuesto 2025'!P35</f>
        <v>FONDO DE PROGRAMAS ESPECIALES PARA LA PAZ: PROGRAMA DE REINTEGRACIÓN SOCIAL Y ECONÓMICA</v>
      </c>
      <c r="K35" s="142" t="str">
        <f>'Presupuesto 2025'!Q35</f>
        <v>A-03-03-01-001</v>
      </c>
      <c r="L35" s="142">
        <f>'Presupuesto 2025'!R35</f>
        <v>0</v>
      </c>
      <c r="M35" s="142">
        <f>'Presupuesto 2025'!S35</f>
        <v>0</v>
      </c>
      <c r="N35" s="142">
        <f>'Presupuesto 2025'!T35</f>
        <v>0</v>
      </c>
      <c r="O35" s="142">
        <f>'Presupuesto 2025'!U35</f>
        <v>0</v>
      </c>
      <c r="P35" s="142" t="str">
        <f>'Presupuesto 2025'!V35</f>
        <v>b. DIR. PROGRAMATICA DE REINTEGRACION</v>
      </c>
      <c r="Q35" s="142" t="str">
        <f>'Presupuesto 2025'!W35</f>
        <v>a. Dirección Programática</v>
      </c>
      <c r="R35" s="142" t="str">
        <f>'Presupuesto 2025'!X35</f>
        <v>Dirección Programática de Reintegración</v>
      </c>
      <c r="S35" s="142" t="str">
        <f>'Presupuesto 2025'!Y35</f>
        <v>Impulso a la estrategia de consolidación de los ETCR</v>
      </c>
      <c r="T35" s="143">
        <f>'Presupuesto 2025'!Z35</f>
        <v>0</v>
      </c>
      <c r="U35" s="143">
        <f>'Presupuesto 2025'!AA35</f>
        <v>0</v>
      </c>
      <c r="V35" s="143">
        <f>'Presupuesto 2025'!AB35</f>
        <v>0</v>
      </c>
      <c r="W35" s="143">
        <f>'Presupuesto 2025'!AC35</f>
        <v>0</v>
      </c>
      <c r="X35" s="143">
        <f>'Presupuesto 2025'!AD35</f>
        <v>0</v>
      </c>
      <c r="Y35" s="143">
        <f>'Presupuesto 2025'!AE35</f>
        <v>0</v>
      </c>
      <c r="Z35" s="143">
        <f>'Presupuesto 2025'!AF35</f>
        <v>0</v>
      </c>
      <c r="AA35" s="143">
        <f>'Presupuesto 2025'!AG35</f>
        <v>0</v>
      </c>
      <c r="AB35" s="143">
        <f>'Presupuesto 2025'!AH35</f>
        <v>0</v>
      </c>
      <c r="AC35" s="143">
        <f>'Presupuesto 2025'!AI35</f>
        <v>0</v>
      </c>
      <c r="AD35" s="143">
        <f>'Presupuesto 2025'!AJ35</f>
        <v>0</v>
      </c>
      <c r="AE35" s="143">
        <f>'Presupuesto 2025'!AK35</f>
        <v>0</v>
      </c>
      <c r="AF35" s="143">
        <f>'Presupuesto 2025'!AL35</f>
        <v>0</v>
      </c>
      <c r="AG35" s="143">
        <f>'Presupuesto 2025'!AM35</f>
        <v>0</v>
      </c>
      <c r="AH35" s="143">
        <f>'Presupuesto 2025'!AZ35</f>
        <v>0</v>
      </c>
    </row>
    <row r="36" spans="1:34" x14ac:dyDescent="0.25">
      <c r="A36" s="142">
        <f>'Presupuesto 2025'!G36</f>
        <v>210.31899999999999</v>
      </c>
      <c r="B36" s="142" t="str">
        <f>'Presupuesto 2025'!H36</f>
        <v>F</v>
      </c>
      <c r="C36" s="142" t="str">
        <f>'Presupuesto 2025'!I36</f>
        <v>T</v>
      </c>
      <c r="D36" s="142" t="str">
        <f>'Presupuesto 2025'!J36</f>
        <v xml:space="preserve">3. TRANSFERENCIAS </v>
      </c>
      <c r="E36" s="142" t="str">
        <f>'Presupuesto 2025'!K36</f>
        <v>A-03-03-01-001</v>
      </c>
      <c r="F36" s="142" t="str">
        <f>'Presupuesto 2025'!L36</f>
        <v>FONDO DE PROGRAMAS ESPECIALES PARA LA PAZ: PROGRAMA DE REINTEGRACIÓN SOCIAL Y ECONÓMICA</v>
      </c>
      <c r="G36" s="142" t="str">
        <f>'Presupuesto 2025'!M36</f>
        <v>A-03-03-01-001</v>
      </c>
      <c r="H36" s="142" t="str">
        <f>'Presupuesto 2025'!N36</f>
        <v>FONDO DE PROGRAMAS ESPECIALES PARA LA PAZ: PROGRAMA DE REINTEGRACIÓN SOCIAL Y ECONÓMICA</v>
      </c>
      <c r="I36" s="142" t="str">
        <f>'Presupuesto 2025'!O36</f>
        <v>A-03-03-01-001</v>
      </c>
      <c r="J36" s="142" t="str">
        <f>'Presupuesto 2025'!P36</f>
        <v>FONDO DE PROGRAMAS ESPECIALES PARA LA PAZ: PROGRAMA DE REINTEGRACIÓN SOCIAL Y ECONÓMICA</v>
      </c>
      <c r="K36" s="142" t="str">
        <f>'Presupuesto 2025'!Q36</f>
        <v>A-03-03-01-001</v>
      </c>
      <c r="L36" s="142">
        <f>'Presupuesto 2025'!R36</f>
        <v>0</v>
      </c>
      <c r="M36" s="142">
        <f>'Presupuesto 2025'!S36</f>
        <v>0</v>
      </c>
      <c r="N36" s="142">
        <f>'Presupuesto 2025'!T36</f>
        <v>0</v>
      </c>
      <c r="O36" s="142">
        <f>'Presupuesto 2025'!U36</f>
        <v>0</v>
      </c>
      <c r="P36" s="142" t="str">
        <f>'Presupuesto 2025'!V36</f>
        <v>b. DIR. PROGRAMATICA DE REINTEGRACION</v>
      </c>
      <c r="Q36" s="142" t="str">
        <f>'Presupuesto 2025'!W36</f>
        <v>a. Dirección Programática</v>
      </c>
      <c r="R36" s="142" t="str">
        <f>'Presupuesto 2025'!X36</f>
        <v>Dirección Programática de Reintegración</v>
      </c>
      <c r="S36" s="142" t="str">
        <f>'Presupuesto 2025'!Y36</f>
        <v>Fortaleciento organizativo y asociativo</v>
      </c>
      <c r="T36" s="143">
        <f>'Presupuesto 2025'!Z36</f>
        <v>0</v>
      </c>
      <c r="U36" s="143">
        <f>'Presupuesto 2025'!AA36</f>
        <v>0</v>
      </c>
      <c r="V36" s="143">
        <f>'Presupuesto 2025'!AB36</f>
        <v>0</v>
      </c>
      <c r="W36" s="143">
        <f>'Presupuesto 2025'!AC36</f>
        <v>0</v>
      </c>
      <c r="X36" s="143">
        <f>'Presupuesto 2025'!AD36</f>
        <v>0</v>
      </c>
      <c r="Y36" s="143">
        <f>'Presupuesto 2025'!AE36</f>
        <v>0</v>
      </c>
      <c r="Z36" s="143">
        <f>'Presupuesto 2025'!AF36</f>
        <v>0</v>
      </c>
      <c r="AA36" s="143">
        <f>'Presupuesto 2025'!AG36</f>
        <v>0</v>
      </c>
      <c r="AB36" s="143">
        <f>'Presupuesto 2025'!AH36</f>
        <v>0</v>
      </c>
      <c r="AC36" s="143">
        <f>'Presupuesto 2025'!AI36</f>
        <v>0</v>
      </c>
      <c r="AD36" s="143">
        <f>'Presupuesto 2025'!AJ36</f>
        <v>0</v>
      </c>
      <c r="AE36" s="143">
        <f>'Presupuesto 2025'!AK36</f>
        <v>0</v>
      </c>
      <c r="AF36" s="143">
        <f>'Presupuesto 2025'!AL36</f>
        <v>0</v>
      </c>
      <c r="AG36" s="143">
        <f>'Presupuesto 2025'!AM36</f>
        <v>0</v>
      </c>
      <c r="AH36" s="143">
        <f>'Presupuesto 2025'!AZ36</f>
        <v>0</v>
      </c>
    </row>
    <row r="37" spans="1:34" x14ac:dyDescent="0.25">
      <c r="A37" s="142">
        <f>'Presupuesto 2025'!G37</f>
        <v>210.321</v>
      </c>
      <c r="B37" s="142" t="str">
        <f>'Presupuesto 2025'!H37</f>
        <v>F</v>
      </c>
      <c r="C37" s="142" t="str">
        <f>'Presupuesto 2025'!I37</f>
        <v>T</v>
      </c>
      <c r="D37" s="142" t="str">
        <f>'Presupuesto 2025'!J37</f>
        <v xml:space="preserve">3. TRANSFERENCIAS </v>
      </c>
      <c r="E37" s="142" t="str">
        <f>'Presupuesto 2025'!K37</f>
        <v>A-03-03-01-001</v>
      </c>
      <c r="F37" s="142" t="str">
        <f>'Presupuesto 2025'!L37</f>
        <v>FONDO DE PROGRAMAS ESPECIALES PARA LA PAZ: PROGRAMA DE REINTEGRACIÓN SOCIAL Y ECONÓMICA</v>
      </c>
      <c r="G37" s="142" t="str">
        <f>'Presupuesto 2025'!M37</f>
        <v>A-03-03-01-001</v>
      </c>
      <c r="H37" s="142" t="str">
        <f>'Presupuesto 2025'!N37</f>
        <v>FONDO DE PROGRAMAS ESPECIALES PARA LA PAZ: PROGRAMA DE REINTEGRACIÓN SOCIAL Y ECONÓMICA</v>
      </c>
      <c r="I37" s="142" t="str">
        <f>'Presupuesto 2025'!O37</f>
        <v>A-03-03-01-001</v>
      </c>
      <c r="J37" s="142" t="str">
        <f>'Presupuesto 2025'!P37</f>
        <v>FONDO DE PROGRAMAS ESPECIALES PARA LA PAZ: PROGRAMA DE REINTEGRACIÓN SOCIAL Y ECONÓMICA</v>
      </c>
      <c r="K37" s="142" t="str">
        <f>'Presupuesto 2025'!Q37</f>
        <v>A-03-03-01-001</v>
      </c>
      <c r="L37" s="142">
        <f>'Presupuesto 2025'!R37</f>
        <v>0</v>
      </c>
      <c r="M37" s="142">
        <f>'Presupuesto 2025'!S37</f>
        <v>0</v>
      </c>
      <c r="N37" s="142">
        <f>'Presupuesto 2025'!T37</f>
        <v>0</v>
      </c>
      <c r="O37" s="142">
        <f>'Presupuesto 2025'!U37</f>
        <v>0</v>
      </c>
      <c r="P37" s="142" t="str">
        <f>'Presupuesto 2025'!V37</f>
        <v>b. DIR. PROGRAMATICA DE REINTEGRACION</v>
      </c>
      <c r="Q37" s="142" t="str">
        <f>'Presupuesto 2025'!W37</f>
        <v>a. Dirección Programática</v>
      </c>
      <c r="R37" s="142" t="str">
        <f>'Presupuesto 2025'!X37</f>
        <v>Dirección Programática de Reintegración</v>
      </c>
      <c r="S37" s="142" t="str">
        <f>'Presupuesto 2025'!Y37</f>
        <v>Estrategia de prevención y superación de la estigmatización</v>
      </c>
      <c r="T37" s="143">
        <f>'Presupuesto 2025'!Z37</f>
        <v>0</v>
      </c>
      <c r="U37" s="143">
        <f>'Presupuesto 2025'!AA37</f>
        <v>0</v>
      </c>
      <c r="V37" s="143">
        <f>'Presupuesto 2025'!AB37</f>
        <v>0</v>
      </c>
      <c r="W37" s="143">
        <f>'Presupuesto 2025'!AC37</f>
        <v>0</v>
      </c>
      <c r="X37" s="143">
        <f>'Presupuesto 2025'!AD37</f>
        <v>0</v>
      </c>
      <c r="Y37" s="143">
        <f>'Presupuesto 2025'!AE37</f>
        <v>0</v>
      </c>
      <c r="Z37" s="143">
        <f>'Presupuesto 2025'!AF37</f>
        <v>0</v>
      </c>
      <c r="AA37" s="143">
        <f>'Presupuesto 2025'!AG37</f>
        <v>0</v>
      </c>
      <c r="AB37" s="143">
        <f>'Presupuesto 2025'!AH37</f>
        <v>0</v>
      </c>
      <c r="AC37" s="143">
        <f>'Presupuesto 2025'!AI37</f>
        <v>0</v>
      </c>
      <c r="AD37" s="143">
        <f>'Presupuesto 2025'!AJ37</f>
        <v>0</v>
      </c>
      <c r="AE37" s="143">
        <f>'Presupuesto 2025'!AK37</f>
        <v>0</v>
      </c>
      <c r="AF37" s="143">
        <f>'Presupuesto 2025'!AL37</f>
        <v>0</v>
      </c>
      <c r="AG37" s="143">
        <f>'Presupuesto 2025'!AM37</f>
        <v>0</v>
      </c>
      <c r="AH37" s="143">
        <f>'Presupuesto 2025'!AZ37</f>
        <v>0</v>
      </c>
    </row>
    <row r="38" spans="1:34" x14ac:dyDescent="0.25">
      <c r="A38" s="142">
        <f>'Presupuesto 2025'!G38</f>
        <v>210.322</v>
      </c>
      <c r="B38" s="142" t="str">
        <f>'Presupuesto 2025'!H38</f>
        <v>F</v>
      </c>
      <c r="C38" s="142" t="str">
        <f>'Presupuesto 2025'!I38</f>
        <v>T</v>
      </c>
      <c r="D38" s="142" t="str">
        <f>'Presupuesto 2025'!J38</f>
        <v xml:space="preserve">3. TRANSFERENCIAS </v>
      </c>
      <c r="E38" s="142" t="str">
        <f>'Presupuesto 2025'!K38</f>
        <v>A-03-03-01-001</v>
      </c>
      <c r="F38" s="142" t="str">
        <f>'Presupuesto 2025'!L38</f>
        <v>FONDO DE PROGRAMAS ESPECIALES PARA LA PAZ: PROGRAMA DE REINTEGRACIÓN SOCIAL Y ECONÓMICA</v>
      </c>
      <c r="G38" s="142" t="str">
        <f>'Presupuesto 2025'!M38</f>
        <v>A-03-03-01-001</v>
      </c>
      <c r="H38" s="142" t="str">
        <f>'Presupuesto 2025'!N38</f>
        <v>FONDO DE PROGRAMAS ESPECIALES PARA LA PAZ: PROGRAMA DE REINTEGRACIÓN SOCIAL Y ECONÓMICA</v>
      </c>
      <c r="I38" s="142" t="str">
        <f>'Presupuesto 2025'!O38</f>
        <v>A-03-03-01-001</v>
      </c>
      <c r="J38" s="142" t="str">
        <f>'Presupuesto 2025'!P38</f>
        <v>FONDO DE PROGRAMAS ESPECIALES PARA LA PAZ: PROGRAMA DE REINTEGRACIÓN SOCIAL Y ECONÓMICA</v>
      </c>
      <c r="K38" s="142" t="str">
        <f>'Presupuesto 2025'!Q38</f>
        <v>A-03-03-01-001</v>
      </c>
      <c r="L38" s="142">
        <f>'Presupuesto 2025'!R38</f>
        <v>0</v>
      </c>
      <c r="M38" s="142">
        <f>'Presupuesto 2025'!S38</f>
        <v>0</v>
      </c>
      <c r="N38" s="142">
        <f>'Presupuesto 2025'!T38</f>
        <v>0</v>
      </c>
      <c r="O38" s="142">
        <f>'Presupuesto 2025'!U38</f>
        <v>0</v>
      </c>
      <c r="P38" s="142" t="str">
        <f>'Presupuesto 2025'!V38</f>
        <v>b. DIR. PROGRAMATICA DE REINTEGRACION</v>
      </c>
      <c r="Q38" s="142" t="str">
        <f>'Presupuesto 2025'!W38</f>
        <v>a. Dirección Programática</v>
      </c>
      <c r="R38" s="142" t="str">
        <f>'Presupuesto 2025'!X38</f>
        <v>Dirección Programática de Reintegración</v>
      </c>
      <c r="S38" s="142" t="str">
        <f>'Presupuesto 2025'!Y38</f>
        <v>Estrategia de Sostenibiliad de los procesos productivos</v>
      </c>
      <c r="T38" s="143">
        <f>'Presupuesto 2025'!Z38</f>
        <v>0</v>
      </c>
      <c r="U38" s="143">
        <f>'Presupuesto 2025'!AA38</f>
        <v>0</v>
      </c>
      <c r="V38" s="143">
        <f>'Presupuesto 2025'!AB38</f>
        <v>0</v>
      </c>
      <c r="W38" s="143">
        <f>'Presupuesto 2025'!AC38</f>
        <v>0</v>
      </c>
      <c r="X38" s="143">
        <f>'Presupuesto 2025'!AD38</f>
        <v>0</v>
      </c>
      <c r="Y38" s="143">
        <f>'Presupuesto 2025'!AE38</f>
        <v>0</v>
      </c>
      <c r="Z38" s="143">
        <f>'Presupuesto 2025'!AF38</f>
        <v>0</v>
      </c>
      <c r="AA38" s="143">
        <f>'Presupuesto 2025'!AG38</f>
        <v>0</v>
      </c>
      <c r="AB38" s="143">
        <f>'Presupuesto 2025'!AH38</f>
        <v>0</v>
      </c>
      <c r="AC38" s="143">
        <f>'Presupuesto 2025'!AI38</f>
        <v>0</v>
      </c>
      <c r="AD38" s="143">
        <f>'Presupuesto 2025'!AJ38</f>
        <v>0</v>
      </c>
      <c r="AE38" s="143">
        <f>'Presupuesto 2025'!AK38</f>
        <v>0</v>
      </c>
      <c r="AF38" s="143">
        <f>'Presupuesto 2025'!AL38</f>
        <v>0</v>
      </c>
      <c r="AG38" s="143">
        <f>'Presupuesto 2025'!AM38</f>
        <v>0</v>
      </c>
      <c r="AH38" s="143">
        <f>'Presupuesto 2025'!AZ38</f>
        <v>0</v>
      </c>
    </row>
    <row r="39" spans="1:34" x14ac:dyDescent="0.25">
      <c r="A39" s="142">
        <f>'Presupuesto 2025'!G39</f>
        <v>210.32300000000001</v>
      </c>
      <c r="B39" s="142" t="str">
        <f>'Presupuesto 2025'!H39</f>
        <v>F</v>
      </c>
      <c r="C39" s="142" t="str">
        <f>'Presupuesto 2025'!I39</f>
        <v>T</v>
      </c>
      <c r="D39" s="142" t="str">
        <f>'Presupuesto 2025'!J39</f>
        <v xml:space="preserve">3. TRANSFERENCIAS </v>
      </c>
      <c r="E39" s="142" t="str">
        <f>'Presupuesto 2025'!K39</f>
        <v>A-03-03-01-001</v>
      </c>
      <c r="F39" s="142" t="str">
        <f>'Presupuesto 2025'!L39</f>
        <v>FONDO DE PROGRAMAS ESPECIALES PARA LA PAZ: PROGRAMA DE REINTEGRACIÓN SOCIAL Y ECONÓMICA</v>
      </c>
      <c r="G39" s="142" t="str">
        <f>'Presupuesto 2025'!M39</f>
        <v>A-03-03-01-001</v>
      </c>
      <c r="H39" s="142" t="str">
        <f>'Presupuesto 2025'!N39</f>
        <v>FONDO DE PROGRAMAS ESPECIALES PARA LA PAZ: PROGRAMA DE REINTEGRACIÓN SOCIAL Y ECONÓMICA</v>
      </c>
      <c r="I39" s="142" t="str">
        <f>'Presupuesto 2025'!O39</f>
        <v>A-03-03-01-001</v>
      </c>
      <c r="J39" s="142" t="str">
        <f>'Presupuesto 2025'!P39</f>
        <v>FONDO DE PROGRAMAS ESPECIALES PARA LA PAZ: PROGRAMA DE REINTEGRACIÓN SOCIAL Y ECONÓMICA</v>
      </c>
      <c r="K39" s="142" t="str">
        <f>'Presupuesto 2025'!Q39</f>
        <v>A-03-03-01-001</v>
      </c>
      <c r="L39" s="142">
        <f>'Presupuesto 2025'!R39</f>
        <v>0</v>
      </c>
      <c r="M39" s="142">
        <f>'Presupuesto 2025'!S39</f>
        <v>0</v>
      </c>
      <c r="N39" s="142">
        <f>'Presupuesto 2025'!T39</f>
        <v>0</v>
      </c>
      <c r="O39" s="142">
        <f>'Presupuesto 2025'!U39</f>
        <v>0</v>
      </c>
      <c r="P39" s="142" t="str">
        <f>'Presupuesto 2025'!V39</f>
        <v>b. DIR. PROGRAMATICA DE REINTEGRACION</v>
      </c>
      <c r="Q39" s="142" t="str">
        <f>'Presupuesto 2025'!W39</f>
        <v>a. Dirección Programática</v>
      </c>
      <c r="R39" s="142" t="str">
        <f>'Presupuesto 2025'!X39</f>
        <v>Dirección Programática de Reintegración</v>
      </c>
      <c r="S39" s="142" t="str">
        <f>'Presupuesto 2025'!Y39</f>
        <v>Acciones comunitarias para el fortalecimiento del liderazgo y la participación de las mujeres y la población LGTBIQ+</v>
      </c>
      <c r="T39" s="143">
        <f>'Presupuesto 2025'!Z39</f>
        <v>356074400</v>
      </c>
      <c r="U39" s="143">
        <f>'Presupuesto 2025'!AA39</f>
        <v>0</v>
      </c>
      <c r="V39" s="143">
        <f>'Presupuesto 2025'!AB39</f>
        <v>0</v>
      </c>
      <c r="W39" s="143">
        <f>'Presupuesto 2025'!AC39</f>
        <v>0</v>
      </c>
      <c r="X39" s="143">
        <f>'Presupuesto 2025'!AD39</f>
        <v>0</v>
      </c>
      <c r="Y39" s="143">
        <f>'Presupuesto 2025'!AE39</f>
        <v>0</v>
      </c>
      <c r="Z39" s="143">
        <f>'Presupuesto 2025'!AF39</f>
        <v>0</v>
      </c>
      <c r="AA39" s="143">
        <f>'Presupuesto 2025'!AG39</f>
        <v>0</v>
      </c>
      <c r="AB39" s="143">
        <f>'Presupuesto 2025'!AH39</f>
        <v>0</v>
      </c>
      <c r="AC39" s="143">
        <f>'Presupuesto 2025'!AI39</f>
        <v>0</v>
      </c>
      <c r="AD39" s="143">
        <f>'Presupuesto 2025'!AJ39</f>
        <v>0</v>
      </c>
      <c r="AE39" s="143">
        <f>'Presupuesto 2025'!AK39</f>
        <v>0</v>
      </c>
      <c r="AF39" s="143">
        <f>'Presupuesto 2025'!AL39</f>
        <v>0</v>
      </c>
      <c r="AG39" s="143">
        <f>'Presupuesto 2025'!AM39</f>
        <v>0</v>
      </c>
      <c r="AH39" s="143">
        <f>'Presupuesto 2025'!AZ39</f>
        <v>356074400</v>
      </c>
    </row>
    <row r="40" spans="1:34" x14ac:dyDescent="0.25">
      <c r="A40" s="142">
        <f>'Presupuesto 2025'!G40</f>
        <v>210.32400000000001</v>
      </c>
      <c r="B40" s="142" t="str">
        <f>'Presupuesto 2025'!H40</f>
        <v>F</v>
      </c>
      <c r="C40" s="142" t="str">
        <f>'Presupuesto 2025'!I40</f>
        <v>T</v>
      </c>
      <c r="D40" s="142" t="str">
        <f>'Presupuesto 2025'!J40</f>
        <v xml:space="preserve">3. TRANSFERENCIAS </v>
      </c>
      <c r="E40" s="142" t="str">
        <f>'Presupuesto 2025'!K40</f>
        <v>A-03-03-01-001</v>
      </c>
      <c r="F40" s="142" t="str">
        <f>'Presupuesto 2025'!L40</f>
        <v>FONDO DE PROGRAMAS ESPECIALES PARA LA PAZ: PROGRAMA DE REINTEGRACIÓN SOCIAL Y ECONÓMICA</v>
      </c>
      <c r="G40" s="142" t="str">
        <f>'Presupuesto 2025'!M40</f>
        <v>A-03-03-01-001</v>
      </c>
      <c r="H40" s="142" t="str">
        <f>'Presupuesto 2025'!N40</f>
        <v>FONDO DE PROGRAMAS ESPECIALES PARA LA PAZ: PROGRAMA DE REINTEGRACIÓN SOCIAL Y ECONÓMICA</v>
      </c>
      <c r="I40" s="142" t="str">
        <f>'Presupuesto 2025'!O40</f>
        <v>A-03-03-01-001</v>
      </c>
      <c r="J40" s="142" t="str">
        <f>'Presupuesto 2025'!P40</f>
        <v>FONDO DE PROGRAMAS ESPECIALES PARA LA PAZ: PROGRAMA DE REINTEGRACIÓN SOCIAL Y ECONÓMICA</v>
      </c>
      <c r="K40" s="142" t="str">
        <f>'Presupuesto 2025'!Q40</f>
        <v>A-03-03-01-001</v>
      </c>
      <c r="L40" s="142">
        <f>'Presupuesto 2025'!R40</f>
        <v>0</v>
      </c>
      <c r="M40" s="142">
        <f>'Presupuesto 2025'!S40</f>
        <v>0</v>
      </c>
      <c r="N40" s="142">
        <f>'Presupuesto 2025'!T40</f>
        <v>0</v>
      </c>
      <c r="O40" s="142">
        <f>'Presupuesto 2025'!U40</f>
        <v>0</v>
      </c>
      <c r="P40" s="142" t="str">
        <f>'Presupuesto 2025'!V40</f>
        <v>b. DIR. PROGRAMATICA DE REINTEGRACION</v>
      </c>
      <c r="Q40" s="142" t="str">
        <f>'Presupuesto 2025'!W40</f>
        <v>a. Dirección Programática</v>
      </c>
      <c r="R40" s="142" t="str">
        <f>'Presupuesto 2025'!X40</f>
        <v>Dirección Programática de Reintegración</v>
      </c>
      <c r="S40" s="142" t="str">
        <f>'Presupuesto 2025'!Y40</f>
        <v>Procesos de orientación vocacional y promoción del emprendimiento</v>
      </c>
      <c r="T40" s="143">
        <f>'Presupuesto 2025'!Z40</f>
        <v>0</v>
      </c>
      <c r="U40" s="143">
        <f>'Presupuesto 2025'!AA40</f>
        <v>0</v>
      </c>
      <c r="V40" s="143">
        <f>'Presupuesto 2025'!AB40</f>
        <v>0</v>
      </c>
      <c r="W40" s="143">
        <f>'Presupuesto 2025'!AC40</f>
        <v>0</v>
      </c>
      <c r="X40" s="143">
        <f>'Presupuesto 2025'!AD40</f>
        <v>0</v>
      </c>
      <c r="Y40" s="143">
        <f>'Presupuesto 2025'!AE40</f>
        <v>0</v>
      </c>
      <c r="Z40" s="143">
        <f>'Presupuesto 2025'!AF40</f>
        <v>0</v>
      </c>
      <c r="AA40" s="143">
        <f>'Presupuesto 2025'!AG40</f>
        <v>0</v>
      </c>
      <c r="AB40" s="143">
        <f>'Presupuesto 2025'!AH40</f>
        <v>0</v>
      </c>
      <c r="AC40" s="143">
        <f>'Presupuesto 2025'!AI40</f>
        <v>0</v>
      </c>
      <c r="AD40" s="143">
        <f>'Presupuesto 2025'!AJ40</f>
        <v>0</v>
      </c>
      <c r="AE40" s="143">
        <f>'Presupuesto 2025'!AK40</f>
        <v>0</v>
      </c>
      <c r="AF40" s="143">
        <f>'Presupuesto 2025'!AL40</f>
        <v>0</v>
      </c>
      <c r="AG40" s="143">
        <f>'Presupuesto 2025'!AM40</f>
        <v>0</v>
      </c>
      <c r="AH40" s="143">
        <f>'Presupuesto 2025'!AZ40</f>
        <v>0</v>
      </c>
    </row>
    <row r="41" spans="1:34" x14ac:dyDescent="0.25">
      <c r="A41" s="142">
        <f>'Presupuesto 2025'!G41</f>
        <v>210.32499999999999</v>
      </c>
      <c r="B41" s="142" t="str">
        <f>'Presupuesto 2025'!H41</f>
        <v>F</v>
      </c>
      <c r="C41" s="142" t="str">
        <f>'Presupuesto 2025'!I41</f>
        <v>T</v>
      </c>
      <c r="D41" s="142" t="str">
        <f>'Presupuesto 2025'!J41</f>
        <v xml:space="preserve">3. TRANSFERENCIAS </v>
      </c>
      <c r="E41" s="142" t="str">
        <f>'Presupuesto 2025'!K41</f>
        <v>A-03-03-01-001</v>
      </c>
      <c r="F41" s="142" t="str">
        <f>'Presupuesto 2025'!L41</f>
        <v>FONDO DE PROGRAMAS ESPECIALES PARA LA PAZ: PROGRAMA DE REINTEGRACIÓN SOCIAL Y ECONÓMICA</v>
      </c>
      <c r="G41" s="142" t="str">
        <f>'Presupuesto 2025'!M41</f>
        <v>A-03-03-01-001</v>
      </c>
      <c r="H41" s="142" t="str">
        <f>'Presupuesto 2025'!N41</f>
        <v>FONDO DE PROGRAMAS ESPECIALES PARA LA PAZ: PROGRAMA DE REINTEGRACIÓN SOCIAL Y ECONÓMICA</v>
      </c>
      <c r="I41" s="142" t="str">
        <f>'Presupuesto 2025'!O41</f>
        <v>A-03-03-01-001</v>
      </c>
      <c r="J41" s="142" t="str">
        <f>'Presupuesto 2025'!P41</f>
        <v>FONDO DE PROGRAMAS ESPECIALES PARA LA PAZ: PROGRAMA DE REINTEGRACIÓN SOCIAL Y ECONÓMICA</v>
      </c>
      <c r="K41" s="142" t="str">
        <f>'Presupuesto 2025'!Q41</f>
        <v>A-03-03-01-001</v>
      </c>
      <c r="L41" s="142">
        <f>'Presupuesto 2025'!R41</f>
        <v>0</v>
      </c>
      <c r="M41" s="142">
        <f>'Presupuesto 2025'!S41</f>
        <v>0</v>
      </c>
      <c r="N41" s="142">
        <f>'Presupuesto 2025'!T41</f>
        <v>0</v>
      </c>
      <c r="O41" s="142">
        <f>'Presupuesto 2025'!U41</f>
        <v>0</v>
      </c>
      <c r="P41" s="142" t="str">
        <f>'Presupuesto 2025'!V41</f>
        <v>b. DIR. PROGRAMATICA DE REINTEGRACION</v>
      </c>
      <c r="Q41" s="142" t="str">
        <f>'Presupuesto 2025'!W41</f>
        <v>a. Dirección Programática</v>
      </c>
      <c r="R41" s="142" t="str">
        <f>'Presupuesto 2025'!X41</f>
        <v>Dirección Programática de Reintegración</v>
      </c>
      <c r="S41" s="142" t="str">
        <f>'Presupuesto 2025'!Y41</f>
        <v>Desarrollo de procesos comunitarios orientados a la promocion de la reconciliacion y construcción de paz</v>
      </c>
      <c r="T41" s="143">
        <f>'Presupuesto 2025'!Z41</f>
        <v>0</v>
      </c>
      <c r="U41" s="143">
        <f>'Presupuesto 2025'!AA41</f>
        <v>0</v>
      </c>
      <c r="V41" s="143">
        <f>'Presupuesto 2025'!AB41</f>
        <v>0</v>
      </c>
      <c r="W41" s="143">
        <f>'Presupuesto 2025'!AC41</f>
        <v>0</v>
      </c>
      <c r="X41" s="143">
        <f>'Presupuesto 2025'!AD41</f>
        <v>0</v>
      </c>
      <c r="Y41" s="143">
        <f>'Presupuesto 2025'!AE41</f>
        <v>0</v>
      </c>
      <c r="Z41" s="143">
        <f>'Presupuesto 2025'!AF41</f>
        <v>0</v>
      </c>
      <c r="AA41" s="143">
        <f>'Presupuesto 2025'!AG41</f>
        <v>0</v>
      </c>
      <c r="AB41" s="143">
        <f>'Presupuesto 2025'!AH41</f>
        <v>0</v>
      </c>
      <c r="AC41" s="143">
        <f>'Presupuesto 2025'!AI41</f>
        <v>0</v>
      </c>
      <c r="AD41" s="143">
        <f>'Presupuesto 2025'!AJ41</f>
        <v>0</v>
      </c>
      <c r="AE41" s="143">
        <f>'Presupuesto 2025'!AK41</f>
        <v>0</v>
      </c>
      <c r="AF41" s="143">
        <f>'Presupuesto 2025'!AL41</f>
        <v>0</v>
      </c>
      <c r="AG41" s="143">
        <f>'Presupuesto 2025'!AM41</f>
        <v>0</v>
      </c>
      <c r="AH41" s="143">
        <f>'Presupuesto 2025'!AZ41</f>
        <v>0</v>
      </c>
    </row>
    <row r="42" spans="1:34" x14ac:dyDescent="0.25">
      <c r="A42" s="142">
        <f>'Presupuesto 2025'!G42</f>
        <v>210.32599999999999</v>
      </c>
      <c r="B42" s="142" t="str">
        <f>'Presupuesto 2025'!H42</f>
        <v>F</v>
      </c>
      <c r="C42" s="142" t="str">
        <f>'Presupuesto 2025'!I42</f>
        <v>T</v>
      </c>
      <c r="D42" s="142" t="str">
        <f>'Presupuesto 2025'!J42</f>
        <v xml:space="preserve">3. TRANSFERENCIAS </v>
      </c>
      <c r="E42" s="142" t="str">
        <f>'Presupuesto 2025'!K42</f>
        <v>A-03-03-01-001</v>
      </c>
      <c r="F42" s="142" t="str">
        <f>'Presupuesto 2025'!L42</f>
        <v>FONDO DE PROGRAMAS ESPECIALES PARA LA PAZ: PROGRAMA DE REINTEGRACIÓN SOCIAL Y ECONÓMICA</v>
      </c>
      <c r="G42" s="142" t="str">
        <f>'Presupuesto 2025'!M42</f>
        <v>A-03-03-01-001</v>
      </c>
      <c r="H42" s="142" t="str">
        <f>'Presupuesto 2025'!N42</f>
        <v>FONDO DE PROGRAMAS ESPECIALES PARA LA PAZ: PROGRAMA DE REINTEGRACIÓN SOCIAL Y ECONÓMICA</v>
      </c>
      <c r="I42" s="142" t="str">
        <f>'Presupuesto 2025'!O42</f>
        <v>A-03-03-01-001</v>
      </c>
      <c r="J42" s="142" t="str">
        <f>'Presupuesto 2025'!P42</f>
        <v>FONDO DE PROGRAMAS ESPECIALES PARA LA PAZ: PROGRAMA DE REINTEGRACIÓN SOCIAL Y ECONÓMICA</v>
      </c>
      <c r="K42" s="142" t="str">
        <f>'Presupuesto 2025'!Q42</f>
        <v>A-03-03-01-001</v>
      </c>
      <c r="L42" s="142">
        <f>'Presupuesto 2025'!R42</f>
        <v>0</v>
      </c>
      <c r="M42" s="142">
        <f>'Presupuesto 2025'!S42</f>
        <v>0</v>
      </c>
      <c r="N42" s="142">
        <f>'Presupuesto 2025'!T42</f>
        <v>0</v>
      </c>
      <c r="O42" s="142">
        <f>'Presupuesto 2025'!U42</f>
        <v>0</v>
      </c>
      <c r="P42" s="142" t="str">
        <f>'Presupuesto 2025'!V42</f>
        <v>b. DIR. PROGRAMATICA DE REINTEGRACION</v>
      </c>
      <c r="Q42" s="142" t="str">
        <f>'Presupuesto 2025'!W42</f>
        <v>a. Dirección Programática</v>
      </c>
      <c r="R42" s="142" t="str">
        <f>'Presupuesto 2025'!X42</f>
        <v>Dirección Programática de Reintegración</v>
      </c>
      <c r="S42" s="142" t="str">
        <f>'Presupuesto 2025'!Y42</f>
        <v>Desarrollo de procesos restaurativos y acompañamiento a  comparecientes de Fuerza Pública</v>
      </c>
      <c r="T42" s="143">
        <f>'Presupuesto 2025'!Z42</f>
        <v>0</v>
      </c>
      <c r="U42" s="143">
        <f>'Presupuesto 2025'!AA42</f>
        <v>0</v>
      </c>
      <c r="V42" s="143">
        <f>'Presupuesto 2025'!AB42</f>
        <v>0</v>
      </c>
      <c r="W42" s="143">
        <f>'Presupuesto 2025'!AC42</f>
        <v>0</v>
      </c>
      <c r="X42" s="143">
        <f>'Presupuesto 2025'!AD42</f>
        <v>0</v>
      </c>
      <c r="Y42" s="143">
        <f>'Presupuesto 2025'!AE42</f>
        <v>0</v>
      </c>
      <c r="Z42" s="143">
        <f>'Presupuesto 2025'!AF42</f>
        <v>0</v>
      </c>
      <c r="AA42" s="143">
        <f>'Presupuesto 2025'!AG42</f>
        <v>0</v>
      </c>
      <c r="AB42" s="143">
        <f>'Presupuesto 2025'!AH42</f>
        <v>0</v>
      </c>
      <c r="AC42" s="143">
        <f>'Presupuesto 2025'!AI42</f>
        <v>0</v>
      </c>
      <c r="AD42" s="143">
        <f>'Presupuesto 2025'!AJ42</f>
        <v>0</v>
      </c>
      <c r="AE42" s="143">
        <f>'Presupuesto 2025'!AK42</f>
        <v>0</v>
      </c>
      <c r="AF42" s="143">
        <f>'Presupuesto 2025'!AL42</f>
        <v>0</v>
      </c>
      <c r="AG42" s="143">
        <f>'Presupuesto 2025'!AM42</f>
        <v>0</v>
      </c>
      <c r="AH42" s="143">
        <f>'Presupuesto 2025'!AZ42</f>
        <v>0</v>
      </c>
    </row>
    <row r="43" spans="1:34" x14ac:dyDescent="0.25">
      <c r="A43" s="142">
        <f>'Presupuesto 2025'!G43</f>
        <v>210.327</v>
      </c>
      <c r="B43" s="142" t="str">
        <f>'Presupuesto 2025'!H43</f>
        <v>F</v>
      </c>
      <c r="C43" s="142" t="str">
        <f>'Presupuesto 2025'!I43</f>
        <v>T</v>
      </c>
      <c r="D43" s="142" t="str">
        <f>'Presupuesto 2025'!J43</f>
        <v xml:space="preserve">3. TRANSFERENCIAS </v>
      </c>
      <c r="E43" s="142" t="str">
        <f>'Presupuesto 2025'!K43</f>
        <v>A-03-03-01-001</v>
      </c>
      <c r="F43" s="142" t="str">
        <f>'Presupuesto 2025'!L43</f>
        <v>FONDO DE PROGRAMAS ESPECIALES PARA LA PAZ: PROGRAMA DE REINTEGRACIÓN SOCIAL Y ECONÓMICA</v>
      </c>
      <c r="G43" s="142" t="str">
        <f>'Presupuesto 2025'!M43</f>
        <v>A-03-03-01-001</v>
      </c>
      <c r="H43" s="142" t="str">
        <f>'Presupuesto 2025'!N43</f>
        <v>FONDO DE PROGRAMAS ESPECIALES PARA LA PAZ: PROGRAMA DE REINTEGRACIÓN SOCIAL Y ECONÓMICA</v>
      </c>
      <c r="I43" s="142" t="str">
        <f>'Presupuesto 2025'!O43</f>
        <v>A-03-03-01-001</v>
      </c>
      <c r="J43" s="142" t="str">
        <f>'Presupuesto 2025'!P43</f>
        <v>FONDO DE PROGRAMAS ESPECIALES PARA LA PAZ: PROGRAMA DE REINTEGRACIÓN SOCIAL Y ECONÓMICA</v>
      </c>
      <c r="K43" s="142" t="str">
        <f>'Presupuesto 2025'!Q43</f>
        <v>A-03-03-01-001</v>
      </c>
      <c r="L43" s="142">
        <f>'Presupuesto 2025'!R43</f>
        <v>0</v>
      </c>
      <c r="M43" s="142">
        <f>'Presupuesto 2025'!S43</f>
        <v>0</v>
      </c>
      <c r="N43" s="142">
        <f>'Presupuesto 2025'!T43</f>
        <v>0</v>
      </c>
      <c r="O43" s="142">
        <f>'Presupuesto 2025'!U43</f>
        <v>0</v>
      </c>
      <c r="P43" s="142" t="str">
        <f>'Presupuesto 2025'!V43</f>
        <v>b. DIR. PROGRAMATICA DE REINTEGRACION</v>
      </c>
      <c r="Q43" s="142" t="str">
        <f>'Presupuesto 2025'!W43</f>
        <v>a. Dirección Programática</v>
      </c>
      <c r="R43" s="142" t="str">
        <f>'Presupuesto 2025'!X43</f>
        <v>Dirección Programática de Reintegración</v>
      </c>
      <c r="S43" s="142" t="str">
        <f>'Presupuesto 2025'!Y43</f>
        <v>Acciones dirigidas al fortalecimiento de la empleabilidad y la inclusión laboral para la población objeto</v>
      </c>
      <c r="T43" s="143">
        <f>'Presupuesto 2025'!Z43</f>
        <v>0</v>
      </c>
      <c r="U43" s="143">
        <f>'Presupuesto 2025'!AA43</f>
        <v>0</v>
      </c>
      <c r="V43" s="143">
        <f>'Presupuesto 2025'!AB43</f>
        <v>0</v>
      </c>
      <c r="W43" s="143">
        <f>'Presupuesto 2025'!AC43</f>
        <v>0</v>
      </c>
      <c r="X43" s="143">
        <f>'Presupuesto 2025'!AD43</f>
        <v>0</v>
      </c>
      <c r="Y43" s="143">
        <f>'Presupuesto 2025'!AE43</f>
        <v>0</v>
      </c>
      <c r="Z43" s="143">
        <f>'Presupuesto 2025'!AF43</f>
        <v>0</v>
      </c>
      <c r="AA43" s="143">
        <f>'Presupuesto 2025'!AG43</f>
        <v>0</v>
      </c>
      <c r="AB43" s="143">
        <f>'Presupuesto 2025'!AH43</f>
        <v>0</v>
      </c>
      <c r="AC43" s="143">
        <f>'Presupuesto 2025'!AI43</f>
        <v>0</v>
      </c>
      <c r="AD43" s="143">
        <f>'Presupuesto 2025'!AJ43</f>
        <v>0</v>
      </c>
      <c r="AE43" s="143">
        <f>'Presupuesto 2025'!AK43</f>
        <v>0</v>
      </c>
      <c r="AF43" s="143">
        <f>'Presupuesto 2025'!AL43</f>
        <v>0</v>
      </c>
      <c r="AG43" s="143">
        <f>'Presupuesto 2025'!AM43</f>
        <v>0</v>
      </c>
      <c r="AH43" s="143">
        <f>'Presupuesto 2025'!AZ43</f>
        <v>0</v>
      </c>
    </row>
    <row r="44" spans="1:34" x14ac:dyDescent="0.25">
      <c r="A44" s="142">
        <f>'Presupuesto 2025'!G44</f>
        <v>210.328</v>
      </c>
      <c r="B44" s="142" t="str">
        <f>'Presupuesto 2025'!H44</f>
        <v>F</v>
      </c>
      <c r="C44" s="142" t="str">
        <f>'Presupuesto 2025'!I44</f>
        <v>T</v>
      </c>
      <c r="D44" s="142" t="str">
        <f>'Presupuesto 2025'!J44</f>
        <v xml:space="preserve">3. TRANSFERENCIAS </v>
      </c>
      <c r="E44" s="142" t="str">
        <f>'Presupuesto 2025'!K44</f>
        <v>A-03-03-01-001</v>
      </c>
      <c r="F44" s="142" t="str">
        <f>'Presupuesto 2025'!L44</f>
        <v>FONDO DE PROGRAMAS ESPECIALES PARA LA PAZ: PROGRAMA DE REINTEGRACIÓN SOCIAL Y ECONÓMICA</v>
      </c>
      <c r="G44" s="142" t="str">
        <f>'Presupuesto 2025'!M44</f>
        <v>A-03-03-01-001</v>
      </c>
      <c r="H44" s="142" t="str">
        <f>'Presupuesto 2025'!N44</f>
        <v>FONDO DE PROGRAMAS ESPECIALES PARA LA PAZ: PROGRAMA DE REINTEGRACIÓN SOCIAL Y ECONÓMICA</v>
      </c>
      <c r="I44" s="142" t="str">
        <f>'Presupuesto 2025'!O44</f>
        <v>A-03-03-01-001</v>
      </c>
      <c r="J44" s="142" t="str">
        <f>'Presupuesto 2025'!P44</f>
        <v>FONDO DE PROGRAMAS ESPECIALES PARA LA PAZ: PROGRAMA DE REINTEGRACIÓN SOCIAL Y ECONÓMICA</v>
      </c>
      <c r="K44" s="142" t="str">
        <f>'Presupuesto 2025'!Q44</f>
        <v>A-03-03-01-001</v>
      </c>
      <c r="L44" s="142">
        <f>'Presupuesto 2025'!R44</f>
        <v>0</v>
      </c>
      <c r="M44" s="142">
        <f>'Presupuesto 2025'!S44</f>
        <v>0</v>
      </c>
      <c r="N44" s="142">
        <f>'Presupuesto 2025'!T44</f>
        <v>0</v>
      </c>
      <c r="O44" s="142">
        <f>'Presupuesto 2025'!U44</f>
        <v>0</v>
      </c>
      <c r="P44" s="142" t="str">
        <f>'Presupuesto 2025'!V44</f>
        <v>b. DIR. PROGRAMATICA DE REINTEGRACION</v>
      </c>
      <c r="Q44" s="142" t="str">
        <f>'Presupuesto 2025'!W44</f>
        <v>a. Dirección Programática</v>
      </c>
      <c r="R44" s="142" t="str">
        <f>'Presupuesto 2025'!X44</f>
        <v>Dirección Programática de Reintegración</v>
      </c>
      <c r="S44" s="142" t="str">
        <f>'Presupuesto 2025'!Y44</f>
        <v>Fortalecimiento de los sistemas de seguimiento y monitoreo</v>
      </c>
      <c r="T44" s="143">
        <f>'Presupuesto 2025'!Z44</f>
        <v>0</v>
      </c>
      <c r="U44" s="143">
        <f>'Presupuesto 2025'!AA44</f>
        <v>0</v>
      </c>
      <c r="V44" s="143">
        <f>'Presupuesto 2025'!AB44</f>
        <v>0</v>
      </c>
      <c r="W44" s="143">
        <f>'Presupuesto 2025'!AC44</f>
        <v>0</v>
      </c>
      <c r="X44" s="143">
        <f>'Presupuesto 2025'!AD44</f>
        <v>0</v>
      </c>
      <c r="Y44" s="143">
        <f>'Presupuesto 2025'!AE44</f>
        <v>0</v>
      </c>
      <c r="Z44" s="143">
        <f>'Presupuesto 2025'!AF44</f>
        <v>0</v>
      </c>
      <c r="AA44" s="143">
        <f>'Presupuesto 2025'!AG44</f>
        <v>0</v>
      </c>
      <c r="AB44" s="143">
        <f>'Presupuesto 2025'!AH44</f>
        <v>0</v>
      </c>
      <c r="AC44" s="143">
        <f>'Presupuesto 2025'!AI44</f>
        <v>0</v>
      </c>
      <c r="AD44" s="143">
        <f>'Presupuesto 2025'!AJ44</f>
        <v>0</v>
      </c>
      <c r="AE44" s="143">
        <f>'Presupuesto 2025'!AK44</f>
        <v>0</v>
      </c>
      <c r="AF44" s="143">
        <f>'Presupuesto 2025'!AL44</f>
        <v>0</v>
      </c>
      <c r="AG44" s="143">
        <f>'Presupuesto 2025'!AM44</f>
        <v>0</v>
      </c>
      <c r="AH44" s="143">
        <f>'Presupuesto 2025'!AZ44</f>
        <v>0</v>
      </c>
    </row>
    <row r="45" spans="1:34" x14ac:dyDescent="0.25">
      <c r="A45" s="142">
        <f>'Presupuesto 2025'!G45</f>
        <v>210.32900000000001</v>
      </c>
      <c r="B45" s="142" t="str">
        <f>'Presupuesto 2025'!H45</f>
        <v>F</v>
      </c>
      <c r="C45" s="142" t="str">
        <f>'Presupuesto 2025'!I45</f>
        <v>T</v>
      </c>
      <c r="D45" s="142" t="str">
        <f>'Presupuesto 2025'!J45</f>
        <v xml:space="preserve">3. TRANSFERENCIAS </v>
      </c>
      <c r="E45" s="142" t="str">
        <f>'Presupuesto 2025'!K45</f>
        <v>A-03-03-01-001</v>
      </c>
      <c r="F45" s="142" t="str">
        <f>'Presupuesto 2025'!L45</f>
        <v>FONDO DE PROGRAMAS ESPECIALES PARA LA PAZ: PROGRAMA DE REINTEGRACIÓN SOCIAL Y ECONÓMICA</v>
      </c>
      <c r="G45" s="142" t="str">
        <f>'Presupuesto 2025'!M45</f>
        <v>A-03-03-01-001</v>
      </c>
      <c r="H45" s="142" t="str">
        <f>'Presupuesto 2025'!N45</f>
        <v>FONDO DE PROGRAMAS ESPECIALES PARA LA PAZ: PROGRAMA DE REINTEGRACIÓN SOCIAL Y ECONÓMICA</v>
      </c>
      <c r="I45" s="142" t="str">
        <f>'Presupuesto 2025'!O45</f>
        <v>A-03-03-01-001</v>
      </c>
      <c r="J45" s="142" t="str">
        <f>'Presupuesto 2025'!P45</f>
        <v>FONDO DE PROGRAMAS ESPECIALES PARA LA PAZ: PROGRAMA DE REINTEGRACIÓN SOCIAL Y ECONÓMICA</v>
      </c>
      <c r="K45" s="142" t="str">
        <f>'Presupuesto 2025'!Q45</f>
        <v>A-03-03-01-001</v>
      </c>
      <c r="L45" s="142">
        <f>'Presupuesto 2025'!R45</f>
        <v>0</v>
      </c>
      <c r="M45" s="142">
        <f>'Presupuesto 2025'!S45</f>
        <v>0</v>
      </c>
      <c r="N45" s="142">
        <f>'Presupuesto 2025'!T45</f>
        <v>0</v>
      </c>
      <c r="O45" s="142">
        <f>'Presupuesto 2025'!U45</f>
        <v>0</v>
      </c>
      <c r="P45" s="142" t="str">
        <f>'Presupuesto 2025'!V45</f>
        <v>b. DIR. PROGRAMATICA DE REINTEGRACION</v>
      </c>
      <c r="Q45" s="142" t="str">
        <f>'Presupuesto 2025'!W45</f>
        <v>a. Dirección Programática</v>
      </c>
      <c r="R45" s="142" t="str">
        <f>'Presupuesto 2025'!X45</f>
        <v>Dirección Programática de Reintegración</v>
      </c>
      <c r="S45" s="142" t="str">
        <f>'Presupuesto 2025'!Y45</f>
        <v>Acciones para la Promoción del desarrollo integral, aprendizaje para la paz y prevención de vulnerabilidades de niños y niñas</v>
      </c>
      <c r="T45" s="143">
        <f>'Presupuesto 2025'!Z45</f>
        <v>0</v>
      </c>
      <c r="U45" s="143">
        <f>'Presupuesto 2025'!AA45</f>
        <v>0</v>
      </c>
      <c r="V45" s="143">
        <f>'Presupuesto 2025'!AB45</f>
        <v>0</v>
      </c>
      <c r="W45" s="143">
        <f>'Presupuesto 2025'!AC45</f>
        <v>0</v>
      </c>
      <c r="X45" s="143">
        <f>'Presupuesto 2025'!AD45</f>
        <v>0</v>
      </c>
      <c r="Y45" s="143">
        <f>'Presupuesto 2025'!AE45</f>
        <v>0</v>
      </c>
      <c r="Z45" s="143">
        <f>'Presupuesto 2025'!AF45</f>
        <v>0</v>
      </c>
      <c r="AA45" s="143">
        <f>'Presupuesto 2025'!AG45</f>
        <v>0</v>
      </c>
      <c r="AB45" s="143">
        <f>'Presupuesto 2025'!AH45</f>
        <v>0</v>
      </c>
      <c r="AC45" s="143">
        <f>'Presupuesto 2025'!AI45</f>
        <v>0</v>
      </c>
      <c r="AD45" s="143">
        <f>'Presupuesto 2025'!AJ45</f>
        <v>0</v>
      </c>
      <c r="AE45" s="143">
        <f>'Presupuesto 2025'!AK45</f>
        <v>0</v>
      </c>
      <c r="AF45" s="143">
        <f>'Presupuesto 2025'!AL45</f>
        <v>0</v>
      </c>
      <c r="AG45" s="143">
        <f>'Presupuesto 2025'!AM45</f>
        <v>0</v>
      </c>
      <c r="AH45" s="143">
        <f>'Presupuesto 2025'!AZ45</f>
        <v>0</v>
      </c>
    </row>
    <row r="46" spans="1:34" x14ac:dyDescent="0.25">
      <c r="A46" s="142">
        <f>'Presupuesto 2025'!G46</f>
        <v>210.33099999999999</v>
      </c>
      <c r="B46" s="142" t="str">
        <f>'Presupuesto 2025'!H46</f>
        <v>F</v>
      </c>
      <c r="C46" s="142" t="str">
        <f>'Presupuesto 2025'!I46</f>
        <v>T</v>
      </c>
      <c r="D46" s="142" t="str">
        <f>'Presupuesto 2025'!J46</f>
        <v xml:space="preserve">3. TRANSFERENCIAS </v>
      </c>
      <c r="E46" s="142" t="str">
        <f>'Presupuesto 2025'!K46</f>
        <v>A-03-03-01-001</v>
      </c>
      <c r="F46" s="142" t="str">
        <f>'Presupuesto 2025'!L46</f>
        <v>FONDO DE PROGRAMAS ESPECIALES PARA LA PAZ: PROGRAMA DE REINTEGRACIÓN SOCIAL Y ECONÓMICA</v>
      </c>
      <c r="G46" s="142" t="str">
        <f>'Presupuesto 2025'!M46</f>
        <v>A-03-03-01-001</v>
      </c>
      <c r="H46" s="142" t="str">
        <f>'Presupuesto 2025'!N46</f>
        <v>FONDO DE PROGRAMAS ESPECIALES PARA LA PAZ: PROGRAMA DE REINTEGRACIÓN SOCIAL Y ECONÓMICA</v>
      </c>
      <c r="I46" s="142" t="str">
        <f>'Presupuesto 2025'!O46</f>
        <v>A-03-03-01-001</v>
      </c>
      <c r="J46" s="142" t="str">
        <f>'Presupuesto 2025'!P46</f>
        <v>FONDO DE PROGRAMAS ESPECIALES PARA LA PAZ: PROGRAMA DE REINTEGRACIÓN SOCIAL Y ECONÓMICA</v>
      </c>
      <c r="K46" s="142" t="str">
        <f>'Presupuesto 2025'!Q46</f>
        <v>A-03-03-01-001</v>
      </c>
      <c r="L46" s="142">
        <f>'Presupuesto 2025'!R46</f>
        <v>0</v>
      </c>
      <c r="M46" s="142">
        <f>'Presupuesto 2025'!S46</f>
        <v>0</v>
      </c>
      <c r="N46" s="142">
        <f>'Presupuesto 2025'!T46</f>
        <v>0</v>
      </c>
      <c r="O46" s="142">
        <f>'Presupuesto 2025'!U46</f>
        <v>0</v>
      </c>
      <c r="P46" s="142" t="str">
        <f>'Presupuesto 2025'!V46</f>
        <v>b. DIR. PROGRAMATICA DE REINTEGRACION</v>
      </c>
      <c r="Q46" s="142" t="str">
        <f>'Presupuesto 2025'!W46</f>
        <v>a. Dirección Programática</v>
      </c>
      <c r="R46" s="142" t="str">
        <f>'Presupuesto 2025'!X46</f>
        <v>Dirección Programática de Reintegración</v>
      </c>
      <c r="S46" s="142" t="str">
        <f>'Presupuesto 2025'!Y46</f>
        <v>Apoyo a procesos de Educación superior de la población objeto</v>
      </c>
      <c r="T46" s="143">
        <f>'Presupuesto 2025'!Z46</f>
        <v>0</v>
      </c>
      <c r="U46" s="143">
        <f>'Presupuesto 2025'!AA46</f>
        <v>0</v>
      </c>
      <c r="V46" s="143">
        <f>'Presupuesto 2025'!AB46</f>
        <v>0</v>
      </c>
      <c r="W46" s="143">
        <f>'Presupuesto 2025'!AC46</f>
        <v>0</v>
      </c>
      <c r="X46" s="143">
        <f>'Presupuesto 2025'!AD46</f>
        <v>0</v>
      </c>
      <c r="Y46" s="143">
        <f>'Presupuesto 2025'!AE46</f>
        <v>0</v>
      </c>
      <c r="Z46" s="143">
        <f>'Presupuesto 2025'!AF46</f>
        <v>0</v>
      </c>
      <c r="AA46" s="143">
        <f>'Presupuesto 2025'!AG46</f>
        <v>0</v>
      </c>
      <c r="AB46" s="143">
        <f>'Presupuesto 2025'!AH46</f>
        <v>0</v>
      </c>
      <c r="AC46" s="143">
        <f>'Presupuesto 2025'!AI46</f>
        <v>0</v>
      </c>
      <c r="AD46" s="143">
        <f>'Presupuesto 2025'!AJ46</f>
        <v>0</v>
      </c>
      <c r="AE46" s="143">
        <f>'Presupuesto 2025'!AK46</f>
        <v>0</v>
      </c>
      <c r="AF46" s="143">
        <f>'Presupuesto 2025'!AL46</f>
        <v>0</v>
      </c>
      <c r="AG46" s="143">
        <f>'Presupuesto 2025'!AM46</f>
        <v>0</v>
      </c>
      <c r="AH46" s="143">
        <f>'Presupuesto 2025'!AZ46</f>
        <v>0</v>
      </c>
    </row>
    <row r="47" spans="1:34" x14ac:dyDescent="0.25">
      <c r="A47" s="142">
        <f>'Presupuesto 2025'!G47</f>
        <v>210.33199999999999</v>
      </c>
      <c r="B47" s="142" t="str">
        <f>'Presupuesto 2025'!H47</f>
        <v>F</v>
      </c>
      <c r="C47" s="142" t="str">
        <f>'Presupuesto 2025'!I47</f>
        <v>T</v>
      </c>
      <c r="D47" s="142" t="str">
        <f>'Presupuesto 2025'!J47</f>
        <v xml:space="preserve">3. TRANSFERENCIAS </v>
      </c>
      <c r="E47" s="142" t="str">
        <f>'Presupuesto 2025'!K47</f>
        <v>A-03-03-01-001</v>
      </c>
      <c r="F47" s="142" t="str">
        <f>'Presupuesto 2025'!L47</f>
        <v>FONDO DE PROGRAMAS ESPECIALES PARA LA PAZ: PROGRAMA DE REINTEGRACIÓN SOCIAL Y ECONÓMICA</v>
      </c>
      <c r="G47" s="142" t="str">
        <f>'Presupuesto 2025'!M47</f>
        <v>A-03-03-01-001</v>
      </c>
      <c r="H47" s="142" t="str">
        <f>'Presupuesto 2025'!N47</f>
        <v>FONDO DE PROGRAMAS ESPECIALES PARA LA PAZ: PROGRAMA DE REINTEGRACIÓN SOCIAL Y ECONÓMICA</v>
      </c>
      <c r="I47" s="142" t="str">
        <f>'Presupuesto 2025'!O47</f>
        <v>A-03-03-01-001</v>
      </c>
      <c r="J47" s="142" t="str">
        <f>'Presupuesto 2025'!P47</f>
        <v>FONDO DE PROGRAMAS ESPECIALES PARA LA PAZ: PROGRAMA DE REINTEGRACIÓN SOCIAL Y ECONÓMICA</v>
      </c>
      <c r="K47" s="142" t="str">
        <f>'Presupuesto 2025'!Q47</f>
        <v>A-03-03-01-001</v>
      </c>
      <c r="L47" s="142">
        <f>'Presupuesto 2025'!R47</f>
        <v>0</v>
      </c>
      <c r="M47" s="142">
        <f>'Presupuesto 2025'!S47</f>
        <v>0</v>
      </c>
      <c r="N47" s="142">
        <f>'Presupuesto 2025'!T47</f>
        <v>0</v>
      </c>
      <c r="O47" s="142">
        <f>'Presupuesto 2025'!U47</f>
        <v>0</v>
      </c>
      <c r="P47" s="142" t="str">
        <f>'Presupuesto 2025'!V47</f>
        <v>b. DIR. PROGRAMATICA DE REINTEGRACION</v>
      </c>
      <c r="Q47" s="142" t="str">
        <f>'Presupuesto 2025'!W47</f>
        <v>a. Dirección Programática</v>
      </c>
      <c r="R47" s="142" t="str">
        <f>'Presupuesto 2025'!X47</f>
        <v>Dirección Programática de Reintegración</v>
      </c>
      <c r="S47" s="142" t="str">
        <f>'Presupuesto 2025'!Y47</f>
        <v>Estrategia diferencial para jóvenes</v>
      </c>
      <c r="T47" s="143">
        <f>'Presupuesto 2025'!Z47</f>
        <v>0</v>
      </c>
      <c r="U47" s="143">
        <f>'Presupuesto 2025'!AA47</f>
        <v>0</v>
      </c>
      <c r="V47" s="143">
        <f>'Presupuesto 2025'!AB47</f>
        <v>0</v>
      </c>
      <c r="W47" s="143">
        <f>'Presupuesto 2025'!AC47</f>
        <v>0</v>
      </c>
      <c r="X47" s="143">
        <f>'Presupuesto 2025'!AD47</f>
        <v>0</v>
      </c>
      <c r="Y47" s="143">
        <f>'Presupuesto 2025'!AE47</f>
        <v>0</v>
      </c>
      <c r="Z47" s="143">
        <f>'Presupuesto 2025'!AF47</f>
        <v>0</v>
      </c>
      <c r="AA47" s="143">
        <f>'Presupuesto 2025'!AG47</f>
        <v>0</v>
      </c>
      <c r="AB47" s="143">
        <f>'Presupuesto 2025'!AH47</f>
        <v>0</v>
      </c>
      <c r="AC47" s="143">
        <f>'Presupuesto 2025'!AI47</f>
        <v>0</v>
      </c>
      <c r="AD47" s="143">
        <f>'Presupuesto 2025'!AJ47</f>
        <v>0</v>
      </c>
      <c r="AE47" s="143">
        <f>'Presupuesto 2025'!AK47</f>
        <v>0</v>
      </c>
      <c r="AF47" s="143">
        <f>'Presupuesto 2025'!AL47</f>
        <v>0</v>
      </c>
      <c r="AG47" s="143">
        <f>'Presupuesto 2025'!AM47</f>
        <v>0</v>
      </c>
      <c r="AH47" s="143">
        <f>'Presupuesto 2025'!AZ47</f>
        <v>0</v>
      </c>
    </row>
    <row r="48" spans="1:34" x14ac:dyDescent="0.25">
      <c r="A48" s="142">
        <f>'Presupuesto 2025'!G48</f>
        <v>210.333</v>
      </c>
      <c r="B48" s="142" t="str">
        <f>'Presupuesto 2025'!H48</f>
        <v>F</v>
      </c>
      <c r="C48" s="142" t="str">
        <f>'Presupuesto 2025'!I48</f>
        <v>T</v>
      </c>
      <c r="D48" s="142" t="str">
        <f>'Presupuesto 2025'!J48</f>
        <v xml:space="preserve">3. TRANSFERENCIAS </v>
      </c>
      <c r="E48" s="142" t="str">
        <f>'Presupuesto 2025'!K48</f>
        <v>A-03-03-01-001</v>
      </c>
      <c r="F48" s="142" t="str">
        <f>'Presupuesto 2025'!L48</f>
        <v>FONDO DE PROGRAMAS ESPECIALES PARA LA PAZ: PROGRAMA DE REINTEGRACIÓN SOCIAL Y ECONÓMICA</v>
      </c>
      <c r="G48" s="142" t="str">
        <f>'Presupuesto 2025'!M48</f>
        <v>A-03-03-01-001</v>
      </c>
      <c r="H48" s="142" t="str">
        <f>'Presupuesto 2025'!N48</f>
        <v>FONDO DE PROGRAMAS ESPECIALES PARA LA PAZ: PROGRAMA DE REINTEGRACIÓN SOCIAL Y ECONÓMICA</v>
      </c>
      <c r="I48" s="142" t="str">
        <f>'Presupuesto 2025'!O48</f>
        <v>A-03-03-01-001</v>
      </c>
      <c r="J48" s="142" t="str">
        <f>'Presupuesto 2025'!P48</f>
        <v>FONDO DE PROGRAMAS ESPECIALES PARA LA PAZ: PROGRAMA DE REINTEGRACIÓN SOCIAL Y ECONÓMICA</v>
      </c>
      <c r="K48" s="142" t="str">
        <f>'Presupuesto 2025'!Q48</f>
        <v>A-03-03-01-001</v>
      </c>
      <c r="L48" s="142">
        <f>'Presupuesto 2025'!R48</f>
        <v>0</v>
      </c>
      <c r="M48" s="142">
        <f>'Presupuesto 2025'!S48</f>
        <v>0</v>
      </c>
      <c r="N48" s="142">
        <f>'Presupuesto 2025'!T48</f>
        <v>0</v>
      </c>
      <c r="O48" s="142">
        <f>'Presupuesto 2025'!U48</f>
        <v>0</v>
      </c>
      <c r="P48" s="142" t="str">
        <f>'Presupuesto 2025'!V48</f>
        <v>b. DIR. PROGRAMATICA DE REINTEGRACION</v>
      </c>
      <c r="Q48" s="142" t="str">
        <f>'Presupuesto 2025'!W48</f>
        <v>a. Dirección Programática</v>
      </c>
      <c r="R48" s="142" t="str">
        <f>'Presupuesto 2025'!X48</f>
        <v>Dirección Programática de Reintegración</v>
      </c>
      <c r="S48" s="142" t="str">
        <f>'Presupuesto 2025'!Y48</f>
        <v>Beneficios Económicos (Asignación Mensual)</v>
      </c>
      <c r="T48" s="143">
        <f>'Presupuesto 2025'!Z48</f>
        <v>0</v>
      </c>
      <c r="U48" s="143">
        <f>'Presupuesto 2025'!AA48</f>
        <v>0</v>
      </c>
      <c r="V48" s="143">
        <f>'Presupuesto 2025'!AB48</f>
        <v>0</v>
      </c>
      <c r="W48" s="143">
        <f>'Presupuesto 2025'!AC48</f>
        <v>0</v>
      </c>
      <c r="X48" s="143">
        <f>'Presupuesto 2025'!AD48</f>
        <v>0</v>
      </c>
      <c r="Y48" s="143">
        <f>'Presupuesto 2025'!AE48</f>
        <v>0</v>
      </c>
      <c r="Z48" s="143">
        <f>'Presupuesto 2025'!AF48</f>
        <v>0</v>
      </c>
      <c r="AA48" s="143">
        <f>'Presupuesto 2025'!AG48</f>
        <v>0</v>
      </c>
      <c r="AB48" s="143">
        <f>'Presupuesto 2025'!AH48</f>
        <v>0</v>
      </c>
      <c r="AC48" s="143">
        <f>'Presupuesto 2025'!AI48</f>
        <v>0</v>
      </c>
      <c r="AD48" s="143">
        <f>'Presupuesto 2025'!AJ48</f>
        <v>0</v>
      </c>
      <c r="AE48" s="143">
        <f>'Presupuesto 2025'!AK48</f>
        <v>0</v>
      </c>
      <c r="AF48" s="143">
        <f>'Presupuesto 2025'!AL48</f>
        <v>0</v>
      </c>
      <c r="AG48" s="143">
        <f>'Presupuesto 2025'!AM48</f>
        <v>0</v>
      </c>
      <c r="AH48" s="143">
        <f>'Presupuesto 2025'!AZ48</f>
        <v>0</v>
      </c>
    </row>
    <row r="49" spans="1:34" x14ac:dyDescent="0.25">
      <c r="A49" s="142">
        <f>'Presupuesto 2025'!G49</f>
        <v>210.334</v>
      </c>
      <c r="B49" s="142" t="str">
        <f>'Presupuesto 2025'!H49</f>
        <v>F</v>
      </c>
      <c r="C49" s="142" t="str">
        <f>'Presupuesto 2025'!I49</f>
        <v>T</v>
      </c>
      <c r="D49" s="142" t="str">
        <f>'Presupuesto 2025'!J49</f>
        <v xml:space="preserve">3. TRANSFERENCIAS </v>
      </c>
      <c r="E49" s="142" t="str">
        <f>'Presupuesto 2025'!K49</f>
        <v>A-03-03-01-001</v>
      </c>
      <c r="F49" s="142" t="str">
        <f>'Presupuesto 2025'!L49</f>
        <v>FONDO DE PROGRAMAS ESPECIALES PARA LA PAZ: PROGRAMA DE REINTEGRACIÓN SOCIAL Y ECONÓMICA</v>
      </c>
      <c r="G49" s="142" t="str">
        <f>'Presupuesto 2025'!M49</f>
        <v>A-03-03-01-001</v>
      </c>
      <c r="H49" s="142" t="str">
        <f>'Presupuesto 2025'!N49</f>
        <v>FONDO DE PROGRAMAS ESPECIALES PARA LA PAZ: PROGRAMA DE REINTEGRACIÓN SOCIAL Y ECONÓMICA</v>
      </c>
      <c r="I49" s="142" t="str">
        <f>'Presupuesto 2025'!O49</f>
        <v>A-03-03-01-001</v>
      </c>
      <c r="J49" s="142" t="str">
        <f>'Presupuesto 2025'!P49</f>
        <v>FONDO DE PROGRAMAS ESPECIALES PARA LA PAZ: PROGRAMA DE REINTEGRACIÓN SOCIAL Y ECONÓMICA</v>
      </c>
      <c r="K49" s="142" t="str">
        <f>'Presupuesto 2025'!Q49</f>
        <v>A-03-03-01-001</v>
      </c>
      <c r="L49" s="142">
        <f>'Presupuesto 2025'!R49</f>
        <v>0</v>
      </c>
      <c r="M49" s="142">
        <f>'Presupuesto 2025'!S49</f>
        <v>0</v>
      </c>
      <c r="N49" s="142">
        <f>'Presupuesto 2025'!T49</f>
        <v>0</v>
      </c>
      <c r="O49" s="142">
        <f>'Presupuesto 2025'!U49</f>
        <v>0</v>
      </c>
      <c r="P49" s="142" t="str">
        <f>'Presupuesto 2025'!V49</f>
        <v>b. DIR. PROGRAMATICA DE REINTEGRACION</v>
      </c>
      <c r="Q49" s="142" t="str">
        <f>'Presupuesto 2025'!W49</f>
        <v>a. Dirección Programática</v>
      </c>
      <c r="R49" s="142" t="str">
        <f>'Presupuesto 2025'!X49</f>
        <v>Dirección Programática de Reintegración</v>
      </c>
      <c r="S49" s="142" t="str">
        <f>'Presupuesto 2025'!Y49</f>
        <v>Suministro Económico de Alimentación</v>
      </c>
      <c r="T49" s="143">
        <f>'Presupuesto 2025'!Z49</f>
        <v>0</v>
      </c>
      <c r="U49" s="143">
        <f>'Presupuesto 2025'!AA49</f>
        <v>0</v>
      </c>
      <c r="V49" s="143">
        <f>'Presupuesto 2025'!AB49</f>
        <v>0</v>
      </c>
      <c r="W49" s="143">
        <f>'Presupuesto 2025'!AC49</f>
        <v>0</v>
      </c>
      <c r="X49" s="143">
        <f>'Presupuesto 2025'!AD49</f>
        <v>0</v>
      </c>
      <c r="Y49" s="143">
        <f>'Presupuesto 2025'!AE49</f>
        <v>0</v>
      </c>
      <c r="Z49" s="143">
        <f>'Presupuesto 2025'!AF49</f>
        <v>0</v>
      </c>
      <c r="AA49" s="143">
        <f>'Presupuesto 2025'!AG49</f>
        <v>0</v>
      </c>
      <c r="AB49" s="143">
        <f>'Presupuesto 2025'!AH49</f>
        <v>0</v>
      </c>
      <c r="AC49" s="143">
        <f>'Presupuesto 2025'!AI49</f>
        <v>0</v>
      </c>
      <c r="AD49" s="143">
        <f>'Presupuesto 2025'!AJ49</f>
        <v>0</v>
      </c>
      <c r="AE49" s="143">
        <f>'Presupuesto 2025'!AK49</f>
        <v>0</v>
      </c>
      <c r="AF49" s="143">
        <f>'Presupuesto 2025'!AL49</f>
        <v>0</v>
      </c>
      <c r="AG49" s="143">
        <f>'Presupuesto 2025'!AM49</f>
        <v>0</v>
      </c>
      <c r="AH49" s="143">
        <f>'Presupuesto 2025'!AZ49</f>
        <v>0</v>
      </c>
    </row>
    <row r="50" spans="1:34" x14ac:dyDescent="0.25">
      <c r="A50" s="142">
        <f>'Presupuesto 2025'!G50</f>
        <v>210.33500000000001</v>
      </c>
      <c r="B50" s="142" t="str">
        <f>'Presupuesto 2025'!H50</f>
        <v>F</v>
      </c>
      <c r="C50" s="142" t="str">
        <f>'Presupuesto 2025'!I50</f>
        <v>T</v>
      </c>
      <c r="D50" s="142" t="str">
        <f>'Presupuesto 2025'!J50</f>
        <v xml:space="preserve">3. TRANSFERENCIAS </v>
      </c>
      <c r="E50" s="142" t="str">
        <f>'Presupuesto 2025'!K50</f>
        <v>A-03-03-01-001</v>
      </c>
      <c r="F50" s="142" t="str">
        <f>'Presupuesto 2025'!L50</f>
        <v>FONDO DE PROGRAMAS ESPECIALES PARA LA PAZ: PROGRAMA DE REINTEGRACIÓN SOCIAL Y ECONÓMICA</v>
      </c>
      <c r="G50" s="142" t="str">
        <f>'Presupuesto 2025'!M50</f>
        <v>A-03-03-01-001</v>
      </c>
      <c r="H50" s="142" t="str">
        <f>'Presupuesto 2025'!N50</f>
        <v>FONDO DE PROGRAMAS ESPECIALES PARA LA PAZ: PROGRAMA DE REINTEGRACIÓN SOCIAL Y ECONÓMICA</v>
      </c>
      <c r="I50" s="142" t="str">
        <f>'Presupuesto 2025'!O50</f>
        <v>A-03-03-01-001</v>
      </c>
      <c r="J50" s="142" t="str">
        <f>'Presupuesto 2025'!P50</f>
        <v>FONDO DE PROGRAMAS ESPECIALES PARA LA PAZ: PROGRAMA DE REINTEGRACIÓN SOCIAL Y ECONÓMICA</v>
      </c>
      <c r="K50" s="142" t="str">
        <f>'Presupuesto 2025'!Q50</f>
        <v>A-03-03-01-001</v>
      </c>
      <c r="L50" s="142">
        <f>'Presupuesto 2025'!R50</f>
        <v>0</v>
      </c>
      <c r="M50" s="142">
        <f>'Presupuesto 2025'!S50</f>
        <v>0</v>
      </c>
      <c r="N50" s="142">
        <f>'Presupuesto 2025'!T50</f>
        <v>0</v>
      </c>
      <c r="O50" s="142">
        <f>'Presupuesto 2025'!U50</f>
        <v>0</v>
      </c>
      <c r="P50" s="142" t="str">
        <f>'Presupuesto 2025'!V50</f>
        <v>b. DIR. PROGRAMATICA DE REINTEGRACION</v>
      </c>
      <c r="Q50" s="142" t="str">
        <f>'Presupuesto 2025'!W50</f>
        <v>a. Dirección Programática</v>
      </c>
      <c r="R50" s="142" t="str">
        <f>'Presupuesto 2025'!X50</f>
        <v>Dirección Programática de Reintegración</v>
      </c>
      <c r="S50" s="142" t="str">
        <f>'Presupuesto 2025'!Y50</f>
        <v>Estrategia de Acompañamiento a Familiares de presonas fallecidas (asesinadas) y desaparecidas</v>
      </c>
      <c r="T50" s="143">
        <f>'Presupuesto 2025'!Z50</f>
        <v>0</v>
      </c>
      <c r="U50" s="143">
        <f>'Presupuesto 2025'!AA50</f>
        <v>0</v>
      </c>
      <c r="V50" s="143">
        <f>'Presupuesto 2025'!AB50</f>
        <v>0</v>
      </c>
      <c r="W50" s="143">
        <f>'Presupuesto 2025'!AC50</f>
        <v>0</v>
      </c>
      <c r="X50" s="143">
        <f>'Presupuesto 2025'!AD50</f>
        <v>0</v>
      </c>
      <c r="Y50" s="143">
        <f>'Presupuesto 2025'!AE50</f>
        <v>0</v>
      </c>
      <c r="Z50" s="143">
        <f>'Presupuesto 2025'!AF50</f>
        <v>0</v>
      </c>
      <c r="AA50" s="143">
        <f>'Presupuesto 2025'!AG50</f>
        <v>0</v>
      </c>
      <c r="AB50" s="143">
        <f>'Presupuesto 2025'!AH50</f>
        <v>0</v>
      </c>
      <c r="AC50" s="143">
        <f>'Presupuesto 2025'!AI50</f>
        <v>0</v>
      </c>
      <c r="AD50" s="143">
        <f>'Presupuesto 2025'!AJ50</f>
        <v>0</v>
      </c>
      <c r="AE50" s="143">
        <f>'Presupuesto 2025'!AK50</f>
        <v>0</v>
      </c>
      <c r="AF50" s="143">
        <f>'Presupuesto 2025'!AL50</f>
        <v>0</v>
      </c>
      <c r="AG50" s="143">
        <f>'Presupuesto 2025'!AM50</f>
        <v>0</v>
      </c>
      <c r="AH50" s="143">
        <f>'Presupuesto 2025'!AZ50</f>
        <v>0</v>
      </c>
    </row>
    <row r="51" spans="1:34" x14ac:dyDescent="0.25">
      <c r="A51" s="142">
        <f>'Presupuesto 2025'!G51</f>
        <v>210.33600000000001</v>
      </c>
      <c r="B51" s="142" t="str">
        <f>'Presupuesto 2025'!H51</f>
        <v>F</v>
      </c>
      <c r="C51" s="142" t="str">
        <f>'Presupuesto 2025'!I51</f>
        <v>T</v>
      </c>
      <c r="D51" s="142" t="str">
        <f>'Presupuesto 2025'!J51</f>
        <v xml:space="preserve">3. TRANSFERENCIAS </v>
      </c>
      <c r="E51" s="142" t="str">
        <f>'Presupuesto 2025'!K51</f>
        <v>A-03-03-01-001</v>
      </c>
      <c r="F51" s="142" t="str">
        <f>'Presupuesto 2025'!L51</f>
        <v>FONDO DE PROGRAMAS ESPECIALES PARA LA PAZ: PROGRAMA DE REINTEGRACIÓN SOCIAL Y ECONÓMICA</v>
      </c>
      <c r="G51" s="142" t="str">
        <f>'Presupuesto 2025'!M51</f>
        <v>A-03-03-01-001</v>
      </c>
      <c r="H51" s="142" t="str">
        <f>'Presupuesto 2025'!N51</f>
        <v>FONDO DE PROGRAMAS ESPECIALES PARA LA PAZ: PROGRAMA DE REINTEGRACIÓN SOCIAL Y ECONÓMICA</v>
      </c>
      <c r="I51" s="142" t="str">
        <f>'Presupuesto 2025'!O51</f>
        <v>A-03-03-01-001</v>
      </c>
      <c r="J51" s="142" t="str">
        <f>'Presupuesto 2025'!P51</f>
        <v>FONDO DE PROGRAMAS ESPECIALES PARA LA PAZ: PROGRAMA DE REINTEGRACIÓN SOCIAL Y ECONÓMICA</v>
      </c>
      <c r="K51" s="142" t="str">
        <f>'Presupuesto 2025'!Q51</f>
        <v>A-03-03-01-001</v>
      </c>
      <c r="L51" s="142">
        <f>'Presupuesto 2025'!R51</f>
        <v>0</v>
      </c>
      <c r="M51" s="142">
        <f>'Presupuesto 2025'!S51</f>
        <v>0</v>
      </c>
      <c r="N51" s="142">
        <f>'Presupuesto 2025'!T51</f>
        <v>0</v>
      </c>
      <c r="O51" s="142">
        <f>'Presupuesto 2025'!U51</f>
        <v>0</v>
      </c>
      <c r="P51" s="142" t="str">
        <f>'Presupuesto 2025'!V51</f>
        <v>b. DIR. PROGRAMATICA DE REINTEGRACION</v>
      </c>
      <c r="Q51" s="142" t="str">
        <f>'Presupuesto 2025'!W51</f>
        <v>a. Dirección Programática</v>
      </c>
      <c r="R51" s="142" t="str">
        <f>'Presupuesto 2025'!X51</f>
        <v>Dirección Programática de Reintegración</v>
      </c>
      <c r="S51" s="142" t="str">
        <f>'Presupuesto 2025'!Y51</f>
        <v>Programa/Estrategia de Reunificación Familiar</v>
      </c>
      <c r="T51" s="143">
        <f>'Presupuesto 2025'!Z51</f>
        <v>500000000</v>
      </c>
      <c r="U51" s="143">
        <f>'Presupuesto 2025'!AA51</f>
        <v>0</v>
      </c>
      <c r="V51" s="143">
        <f>'Presupuesto 2025'!AB51</f>
        <v>0</v>
      </c>
      <c r="W51" s="143">
        <f>'Presupuesto 2025'!AC51</f>
        <v>0</v>
      </c>
      <c r="X51" s="143">
        <f>'Presupuesto 2025'!AD51</f>
        <v>0</v>
      </c>
      <c r="Y51" s="143">
        <f>'Presupuesto 2025'!AE51</f>
        <v>0</v>
      </c>
      <c r="Z51" s="143">
        <f>'Presupuesto 2025'!AF51</f>
        <v>0</v>
      </c>
      <c r="AA51" s="143">
        <f>'Presupuesto 2025'!AG51</f>
        <v>0</v>
      </c>
      <c r="AB51" s="143">
        <f>'Presupuesto 2025'!AH51</f>
        <v>0</v>
      </c>
      <c r="AC51" s="143">
        <f>'Presupuesto 2025'!AI51</f>
        <v>0</v>
      </c>
      <c r="AD51" s="143">
        <f>'Presupuesto 2025'!AJ51</f>
        <v>0</v>
      </c>
      <c r="AE51" s="143">
        <f>'Presupuesto 2025'!AK51</f>
        <v>0</v>
      </c>
      <c r="AF51" s="143">
        <f>'Presupuesto 2025'!AL51</f>
        <v>0</v>
      </c>
      <c r="AG51" s="143">
        <f>'Presupuesto 2025'!AM51</f>
        <v>0</v>
      </c>
      <c r="AH51" s="143">
        <f>'Presupuesto 2025'!AZ51</f>
        <v>500000000</v>
      </c>
    </row>
    <row r="52" spans="1:34" x14ac:dyDescent="0.25">
      <c r="A52" s="142">
        <f>'Presupuesto 2025'!G52</f>
        <v>210.40100000000001</v>
      </c>
      <c r="B52" s="142" t="str">
        <f>'Presupuesto 2025'!H52</f>
        <v>I</v>
      </c>
      <c r="C52" s="142" t="str">
        <f>'Presupuesto 2025'!I52</f>
        <v>I</v>
      </c>
      <c r="D52" s="142" t="str">
        <f>'Presupuesto 2025'!J52</f>
        <v>4. INVERSIÓN</v>
      </c>
      <c r="E52" s="142" t="str">
        <f>'Presupuesto 2025'!K52</f>
        <v>C-0211</v>
      </c>
      <c r="F52" s="142" t="str">
        <f>'Presupuesto 2025'!L52</f>
        <v>REINTEGRACION DE PERSONAS Y GRUPOS ALZADOS EN ARMAS DESDE EL SECTOR PRESIDENCIA</v>
      </c>
      <c r="G52" s="142" t="str">
        <f>'Presupuesto 2025'!M52</f>
        <v>C-0211-1000</v>
      </c>
      <c r="H52" s="142" t="str">
        <f>'Presupuesto 2025'!N52</f>
        <v>INTERSUBSECTORIAL GOBIERNO</v>
      </c>
      <c r="I52" s="142">
        <f>'Presupuesto 2025'!O52</f>
        <v>0</v>
      </c>
      <c r="J52" s="142" t="str">
        <f>'Presupuesto 2025'!P52</f>
        <v>SERVICIOS DE EDUCACIÓN INFORMAL EN DERECHOS HUMANOS,  ANÁLISIS Y GESTIÓN DEL RIESGO DE VICTIMIZACIÓN Y REINCIDENCIA</v>
      </c>
      <c r="K52" s="142" t="str">
        <f>'Presupuesto 2025'!Q52</f>
        <v>C-0211-1000-3-53107c-0211015-02</v>
      </c>
      <c r="L52" s="142">
        <f>'Presupuesto 2025'!R52</f>
        <v>0</v>
      </c>
      <c r="M52" s="142">
        <f>'Presupuesto 2025'!S52</f>
        <v>0</v>
      </c>
      <c r="N52" s="142">
        <f>'Presupuesto 2025'!T52</f>
        <v>0</v>
      </c>
      <c r="O52" s="142">
        <f>'Presupuesto 2025'!U52</f>
        <v>0</v>
      </c>
      <c r="P52" s="142" t="str">
        <f>'Presupuesto 2025'!V52</f>
        <v>b. DIR. PROGRAMATICA DE REINTEGRACION</v>
      </c>
      <c r="Q52" s="142" t="str">
        <f>'Presupuesto 2025'!W52</f>
        <v>a. Dirección Programática</v>
      </c>
      <c r="R52" s="142" t="str">
        <f>'Presupuesto 2025'!X52</f>
        <v>Dirección Programática de Reintegración</v>
      </c>
      <c r="S52" s="142" t="str">
        <f>'Presupuesto 2025'!Y52</f>
        <v>Prevención victimización y reincidencia de PPR en territorio. 
Servicios de educación informal en derechos humanos, análisis y gestión del riesgo de victimización y reincidencia</v>
      </c>
      <c r="T52" s="143">
        <f>'Presupuesto 2025'!Z52</f>
        <v>150000000</v>
      </c>
      <c r="U52" s="143">
        <f>'Presupuesto 2025'!AA52</f>
        <v>0</v>
      </c>
      <c r="V52" s="143">
        <f>'Presupuesto 2025'!AB52</f>
        <v>0</v>
      </c>
      <c r="W52" s="143">
        <f>'Presupuesto 2025'!AC52</f>
        <v>0</v>
      </c>
      <c r="X52" s="143">
        <f>'Presupuesto 2025'!AD52</f>
        <v>0</v>
      </c>
      <c r="Y52" s="143">
        <f>'Presupuesto 2025'!AE52</f>
        <v>0</v>
      </c>
      <c r="Z52" s="143">
        <f>'Presupuesto 2025'!AF52</f>
        <v>0</v>
      </c>
      <c r="AA52" s="143">
        <f>'Presupuesto 2025'!AG52</f>
        <v>0</v>
      </c>
      <c r="AB52" s="143">
        <f>'Presupuesto 2025'!AH52</f>
        <v>0</v>
      </c>
      <c r="AC52" s="143">
        <f>'Presupuesto 2025'!AI52</f>
        <v>0</v>
      </c>
      <c r="AD52" s="143">
        <f>'Presupuesto 2025'!AJ52</f>
        <v>0</v>
      </c>
      <c r="AE52" s="143">
        <f>'Presupuesto 2025'!AK52</f>
        <v>0</v>
      </c>
      <c r="AF52" s="143">
        <f>'Presupuesto 2025'!AL52</f>
        <v>0</v>
      </c>
      <c r="AG52" s="143">
        <f>'Presupuesto 2025'!AM52</f>
        <v>0</v>
      </c>
      <c r="AH52" s="143">
        <f>'Presupuesto 2025'!AZ52</f>
        <v>150000000</v>
      </c>
    </row>
    <row r="53" spans="1:34" x14ac:dyDescent="0.25">
      <c r="A53" s="142">
        <f>'Presupuesto 2025'!G53</f>
        <v>210.40199999999999</v>
      </c>
      <c r="B53" s="142" t="str">
        <f>'Presupuesto 2025'!H53</f>
        <v>I</v>
      </c>
      <c r="C53" s="142" t="str">
        <f>'Presupuesto 2025'!I53</f>
        <v>I</v>
      </c>
      <c r="D53" s="142" t="str">
        <f>'Presupuesto 2025'!J53</f>
        <v>4. INVERSIÓN</v>
      </c>
      <c r="E53" s="142" t="str">
        <f>'Presupuesto 2025'!K53</f>
        <v>C-0211</v>
      </c>
      <c r="F53" s="142" t="str">
        <f>'Presupuesto 2025'!L53</f>
        <v>REINTEGRACION DE PERSONAS Y GRUPOS ALZADOS EN ARMAS DESDE EL SECTOR PRESIDENCIA</v>
      </c>
      <c r="G53" s="142" t="str">
        <f>'Presupuesto 2025'!M53</f>
        <v>C-0211-1000</v>
      </c>
      <c r="H53" s="142" t="str">
        <f>'Presupuesto 2025'!N53</f>
        <v>INTERSUBSECTORIAL GOBIERNO</v>
      </c>
      <c r="I53" s="142">
        <f>'Presupuesto 2025'!O53</f>
        <v>0</v>
      </c>
      <c r="J53" s="142" t="str">
        <f>'Presupuesto 2025'!P53</f>
        <v>SERVICIO DE APOYO FINANCIERO A INICIATIVAS LOCALES DE PREVENCIÓN DE RIESGOS DE VICTIMIZACIÓN Y REINCIDENCIA</v>
      </c>
      <c r="K53" s="142" t="str">
        <f>'Presupuesto 2025'!Q53</f>
        <v>C-0211-1000-3-53107c-0211017-03</v>
      </c>
      <c r="L53" s="142">
        <f>'Presupuesto 2025'!R53</f>
        <v>0</v>
      </c>
      <c r="M53" s="142">
        <f>'Presupuesto 2025'!S53</f>
        <v>0</v>
      </c>
      <c r="N53" s="142">
        <f>'Presupuesto 2025'!T53</f>
        <v>0</v>
      </c>
      <c r="O53" s="142">
        <f>'Presupuesto 2025'!U53</f>
        <v>0</v>
      </c>
      <c r="P53" s="142" t="str">
        <f>'Presupuesto 2025'!V53</f>
        <v>b. DIR. PROGRAMATICA DE REINTEGRACION</v>
      </c>
      <c r="Q53" s="142" t="str">
        <f>'Presupuesto 2025'!W53</f>
        <v>a. Dirección Programática</v>
      </c>
      <c r="R53" s="142" t="str">
        <f>'Presupuesto 2025'!X53</f>
        <v>Dirección Programática de Reintegración</v>
      </c>
      <c r="S53" s="142" t="str">
        <f>'Presupuesto 2025'!Y53</f>
        <v>Prevención victimización y reincidencia de PPR en territorio.
Servicio de apoyo financiero a iniciativas locales de prevención de riesgos de victimización y reincidencia</v>
      </c>
      <c r="T53" s="143">
        <f>'Presupuesto 2025'!Z53</f>
        <v>840000000</v>
      </c>
      <c r="U53" s="143">
        <f>'Presupuesto 2025'!AA53</f>
        <v>0</v>
      </c>
      <c r="V53" s="143">
        <f>'Presupuesto 2025'!AB53</f>
        <v>0</v>
      </c>
      <c r="W53" s="143">
        <f>'Presupuesto 2025'!AC53</f>
        <v>0</v>
      </c>
      <c r="X53" s="143">
        <f>'Presupuesto 2025'!AD53</f>
        <v>0</v>
      </c>
      <c r="Y53" s="143">
        <f>'Presupuesto 2025'!AE53</f>
        <v>0</v>
      </c>
      <c r="Z53" s="143">
        <f>'Presupuesto 2025'!AF53</f>
        <v>0</v>
      </c>
      <c r="AA53" s="143">
        <f>'Presupuesto 2025'!AG53</f>
        <v>0</v>
      </c>
      <c r="AB53" s="143">
        <f>'Presupuesto 2025'!AH53</f>
        <v>0</v>
      </c>
      <c r="AC53" s="143">
        <f>'Presupuesto 2025'!AI53</f>
        <v>0</v>
      </c>
      <c r="AD53" s="143">
        <f>'Presupuesto 2025'!AJ53</f>
        <v>0</v>
      </c>
      <c r="AE53" s="143">
        <f>'Presupuesto 2025'!AK53</f>
        <v>0</v>
      </c>
      <c r="AF53" s="143">
        <f>'Presupuesto 2025'!AL53</f>
        <v>0</v>
      </c>
      <c r="AG53" s="143">
        <f>'Presupuesto 2025'!AM53</f>
        <v>0</v>
      </c>
      <c r="AH53" s="143">
        <f>'Presupuesto 2025'!AZ53</f>
        <v>840000000</v>
      </c>
    </row>
    <row r="54" spans="1:34" x14ac:dyDescent="0.25">
      <c r="A54" s="142">
        <f>'Presupuesto 2025'!G54</f>
        <v>210.40299999999999</v>
      </c>
      <c r="B54" s="142" t="str">
        <f>'Presupuesto 2025'!H54</f>
        <v>I</v>
      </c>
      <c r="C54" s="142" t="str">
        <f>'Presupuesto 2025'!I54</f>
        <v>I</v>
      </c>
      <c r="D54" s="142" t="str">
        <f>'Presupuesto 2025'!J54</f>
        <v>4. INVERSIÓN</v>
      </c>
      <c r="E54" s="142" t="str">
        <f>'Presupuesto 2025'!K54</f>
        <v>C-0211</v>
      </c>
      <c r="F54" s="142" t="str">
        <f>'Presupuesto 2025'!L54</f>
        <v>REINTEGRACION DE PERSONAS Y GRUPOS ALZADOS EN ARMAS DESDE EL SECTOR PRESIDENCIA</v>
      </c>
      <c r="G54" s="142" t="str">
        <f>'Presupuesto 2025'!M54</f>
        <v>C-0211-1000</v>
      </c>
      <c r="H54" s="142" t="str">
        <f>'Presupuesto 2025'!N54</f>
        <v>INTERSUBSECTORIAL GOBIERNO</v>
      </c>
      <c r="I54" s="142">
        <f>'Presupuesto 2025'!O54</f>
        <v>0</v>
      </c>
      <c r="J54" s="142" t="str">
        <f>'Presupuesto 2025'!P54</f>
        <v>SERVICIOS DE DIVULGACIÓN SOBRE REINTEGRACIÓN/REINCORPORACIÓN, CONVIVENCIA Y RECONCILIACIÓN</v>
      </c>
      <c r="K54" s="142" t="str">
        <f>'Presupuesto 2025'!Q54</f>
        <v>C-0211-1000-3-53107c-0211018-02</v>
      </c>
      <c r="L54" s="142">
        <f>'Presupuesto 2025'!R54</f>
        <v>0</v>
      </c>
      <c r="M54" s="142">
        <f>'Presupuesto 2025'!S54</f>
        <v>0</v>
      </c>
      <c r="N54" s="142">
        <f>'Presupuesto 2025'!T54</f>
        <v>0</v>
      </c>
      <c r="O54" s="142">
        <f>'Presupuesto 2025'!U54</f>
        <v>0</v>
      </c>
      <c r="P54" s="142" t="str">
        <f>'Presupuesto 2025'!V54</f>
        <v>b. DIR. PROGRAMATICA DE REINTEGRACION</v>
      </c>
      <c r="Q54" s="142" t="str">
        <f>'Presupuesto 2025'!W54</f>
        <v>a. Dirección Programática</v>
      </c>
      <c r="R54" s="142" t="str">
        <f>'Presupuesto 2025'!X54</f>
        <v>Dirección Programática de Reintegración</v>
      </c>
      <c r="S54" s="142" t="str">
        <f>'Presupuesto 2025'!Y54</f>
        <v xml:space="preserve">Prevención victimización y reincidencia de PPR en territorio.
Servicios de divulgación sobre Reintegración / Reincorporación, convivencia y reconciliación </v>
      </c>
      <c r="T54" s="143">
        <f>'Presupuesto 2025'!Z54</f>
        <v>0</v>
      </c>
      <c r="U54" s="143">
        <f>'Presupuesto 2025'!AA54</f>
        <v>0</v>
      </c>
      <c r="V54" s="143">
        <f>'Presupuesto 2025'!AB54</f>
        <v>0</v>
      </c>
      <c r="W54" s="143">
        <f>'Presupuesto 2025'!AC54</f>
        <v>0</v>
      </c>
      <c r="X54" s="143">
        <f>'Presupuesto 2025'!AD54</f>
        <v>0</v>
      </c>
      <c r="Y54" s="143">
        <f>'Presupuesto 2025'!AE54</f>
        <v>0</v>
      </c>
      <c r="Z54" s="143">
        <f>'Presupuesto 2025'!AF54</f>
        <v>0</v>
      </c>
      <c r="AA54" s="143">
        <f>'Presupuesto 2025'!AG54</f>
        <v>0</v>
      </c>
      <c r="AB54" s="143">
        <f>'Presupuesto 2025'!AH54</f>
        <v>0</v>
      </c>
      <c r="AC54" s="143">
        <f>'Presupuesto 2025'!AI54</f>
        <v>0</v>
      </c>
      <c r="AD54" s="143">
        <f>'Presupuesto 2025'!AJ54</f>
        <v>0</v>
      </c>
      <c r="AE54" s="143">
        <f>'Presupuesto 2025'!AK54</f>
        <v>0</v>
      </c>
      <c r="AF54" s="143">
        <f>'Presupuesto 2025'!AL54</f>
        <v>0</v>
      </c>
      <c r="AG54" s="143">
        <f>'Presupuesto 2025'!AM54</f>
        <v>0</v>
      </c>
      <c r="AH54" s="143">
        <f>'Presupuesto 2025'!AZ54</f>
        <v>0</v>
      </c>
    </row>
    <row r="55" spans="1:34" x14ac:dyDescent="0.25">
      <c r="A55" s="142">
        <f>'Presupuesto 2025'!G55</f>
        <v>210.404</v>
      </c>
      <c r="B55" s="142" t="str">
        <f>'Presupuesto 2025'!H55</f>
        <v>I</v>
      </c>
      <c r="C55" s="142" t="str">
        <f>'Presupuesto 2025'!I55</f>
        <v>I</v>
      </c>
      <c r="D55" s="142" t="str">
        <f>'Presupuesto 2025'!J55</f>
        <v>4. INVERSIÓN</v>
      </c>
      <c r="E55" s="142" t="str">
        <f>'Presupuesto 2025'!K55</f>
        <v>C-0211</v>
      </c>
      <c r="F55" s="142" t="str">
        <f>'Presupuesto 2025'!L55</f>
        <v>REINTEGRACION DE PERSONAS Y GRUPOS ALZADOS EN ARMAS DESDE EL SECTOR PRESIDENCIA</v>
      </c>
      <c r="G55" s="142" t="str">
        <f>'Presupuesto 2025'!M55</f>
        <v>C-0211-1000</v>
      </c>
      <c r="H55" s="142" t="str">
        <f>'Presupuesto 2025'!N55</f>
        <v>INTERSUBSECTORIAL GOBIERNO</v>
      </c>
      <c r="I55" s="142">
        <f>'Presupuesto 2025'!O55</f>
        <v>0</v>
      </c>
      <c r="J55" s="142" t="str">
        <f>'Presupuesto 2025'!P55</f>
        <v>SERVICIOS DE ACOMPAÑAMIENTO A LA POBLACIÓN BENEFICIARIA DE LA REINCORPORACIÓN</v>
      </c>
      <c r="K55" s="142" t="str">
        <f>'Presupuesto 2025'!Q55</f>
        <v>C-0211-1000-4-53107c-0211022-02</v>
      </c>
      <c r="L55" s="142">
        <f>'Presupuesto 2025'!R55</f>
        <v>0</v>
      </c>
      <c r="M55" s="142">
        <f>'Presupuesto 2025'!S55</f>
        <v>0</v>
      </c>
      <c r="N55" s="142">
        <f>'Presupuesto 2025'!T55</f>
        <v>0</v>
      </c>
      <c r="O55" s="142">
        <f>'Presupuesto 2025'!U55</f>
        <v>0</v>
      </c>
      <c r="P55" s="142" t="str">
        <f>'Presupuesto 2025'!V55</f>
        <v>b. DIR. PROGRAMATICA DE REINTEGRACION</v>
      </c>
      <c r="Q55" s="142" t="str">
        <f>'Presupuesto 2025'!W55</f>
        <v>a. Dirección Programática</v>
      </c>
      <c r="R55" s="142" t="str">
        <f>'Presupuesto 2025'!X55</f>
        <v>Dirección Programática de Reintegración</v>
      </c>
      <c r="S55" s="142" t="str">
        <f>'Presupuesto 2025'!Y55</f>
        <v>Fortalecimiento Ex-integrantes de las FARC-EP NACIONAL.
Servicios de acompañamiento a la población beneficiaria de la Reincorporación</v>
      </c>
      <c r="T55" s="143">
        <f>'Presupuesto 2025'!Z55</f>
        <v>1210000000</v>
      </c>
      <c r="U55" s="143">
        <f>'Presupuesto 2025'!AA55</f>
        <v>0</v>
      </c>
      <c r="V55" s="143">
        <f>'Presupuesto 2025'!AB55</f>
        <v>0</v>
      </c>
      <c r="W55" s="143">
        <f>'Presupuesto 2025'!AC55</f>
        <v>0</v>
      </c>
      <c r="X55" s="143">
        <f>'Presupuesto 2025'!AD55</f>
        <v>0</v>
      </c>
      <c r="Y55" s="143">
        <f>'Presupuesto 2025'!AE55</f>
        <v>0</v>
      </c>
      <c r="Z55" s="143">
        <f>'Presupuesto 2025'!AF55</f>
        <v>0</v>
      </c>
      <c r="AA55" s="143">
        <f>'Presupuesto 2025'!AG55</f>
        <v>0</v>
      </c>
      <c r="AB55" s="143">
        <f>'Presupuesto 2025'!AH55</f>
        <v>0</v>
      </c>
      <c r="AC55" s="143">
        <f>'Presupuesto 2025'!AI55</f>
        <v>0</v>
      </c>
      <c r="AD55" s="143">
        <f>'Presupuesto 2025'!AJ55</f>
        <v>0</v>
      </c>
      <c r="AE55" s="143">
        <f>'Presupuesto 2025'!AK55</f>
        <v>0</v>
      </c>
      <c r="AF55" s="143">
        <f>'Presupuesto 2025'!AL55</f>
        <v>0</v>
      </c>
      <c r="AG55" s="143">
        <f>'Presupuesto 2025'!AM55</f>
        <v>0</v>
      </c>
      <c r="AH55" s="143">
        <f>'Presupuesto 2025'!AZ55</f>
        <v>1210000000</v>
      </c>
    </row>
    <row r="56" spans="1:34" x14ac:dyDescent="0.25">
      <c r="A56" s="142">
        <f>'Presupuesto 2025'!G56</f>
        <v>310.20100000000002</v>
      </c>
      <c r="B56" s="142" t="str">
        <f>'Presupuesto 2025'!H56</f>
        <v>F</v>
      </c>
      <c r="C56" s="142" t="str">
        <f>'Presupuesto 2025'!I56</f>
        <v>G</v>
      </c>
      <c r="D56" s="142" t="str">
        <f>'Presupuesto 2025'!J56</f>
        <v>2. ADQUISICION DE BIENES Y SERVICIOS</v>
      </c>
      <c r="E56" s="142" t="str">
        <f>'Presupuesto 2025'!K56</f>
        <v>A-02-02</v>
      </c>
      <c r="F56" s="142" t="str">
        <f>'Presupuesto 2025'!L56</f>
        <v>ADQUISICIONES DIFERENTES DE ACTIVOS</v>
      </c>
      <c r="G56" s="142" t="str">
        <f>'Presupuesto 2025'!M56</f>
        <v>A-02-02-02</v>
      </c>
      <c r="H56" s="142" t="str">
        <f>'Presupuesto 2025'!N56</f>
        <v>ADQUISICIÓN DE SERVICIOS</v>
      </c>
      <c r="I56" s="142" t="str">
        <f>'Presupuesto 2025'!O56</f>
        <v>A-02-02-02-007</v>
      </c>
      <c r="J56" s="142" t="str">
        <f>'Presupuesto 2025'!P56</f>
        <v>SERVICIOS FINANCIEROS Y SERVICIOS CONEXOS, SERVICIOS INMOBILIARIOS Y SERVICIOS DE LEASING</v>
      </c>
      <c r="K56" s="142" t="str">
        <f>'Presupuesto 2025'!Q56</f>
        <v>A-02-02-02-007-001</v>
      </c>
      <c r="L56" s="142">
        <f>'Presupuesto 2025'!R56</f>
        <v>0</v>
      </c>
      <c r="M56" s="142">
        <f>'Presupuesto 2025'!S56</f>
        <v>0</v>
      </c>
      <c r="N56" s="142">
        <f>'Presupuesto 2025'!T56</f>
        <v>0</v>
      </c>
      <c r="O56" s="142">
        <f>'Presupuesto 2025'!U56</f>
        <v>0</v>
      </c>
      <c r="P56" s="142" t="str">
        <f>'Presupuesto 2025'!V56</f>
        <v>c. SECRETARIA GENERAL</v>
      </c>
      <c r="Q56" s="142" t="str">
        <f>'Presupuesto 2025'!W56</f>
        <v>a. Secretaria General</v>
      </c>
      <c r="R56" s="142" t="str">
        <f>'Presupuesto 2025'!X56</f>
        <v>Secretaria General</v>
      </c>
      <c r="S56" s="142" t="str">
        <f>'Presupuesto 2025'!Y56</f>
        <v>Recursos especiales en verificación de necesidades</v>
      </c>
      <c r="T56" s="143">
        <f>'Presupuesto 2025'!Z56</f>
        <v>490376694.25999999</v>
      </c>
      <c r="U56" s="143">
        <f>'Presupuesto 2025'!AA56</f>
        <v>0</v>
      </c>
      <c r="V56" s="143">
        <f>'Presupuesto 2025'!AB56</f>
        <v>0</v>
      </c>
      <c r="W56" s="143">
        <f>'Presupuesto 2025'!AC56</f>
        <v>0</v>
      </c>
      <c r="X56" s="143">
        <f>'Presupuesto 2025'!AD56</f>
        <v>0</v>
      </c>
      <c r="Y56" s="143">
        <f>'Presupuesto 2025'!AE56</f>
        <v>0</v>
      </c>
      <c r="Z56" s="143">
        <f>'Presupuesto 2025'!AF56</f>
        <v>0</v>
      </c>
      <c r="AA56" s="143">
        <f>'Presupuesto 2025'!AG56</f>
        <v>0</v>
      </c>
      <c r="AB56" s="143">
        <f>'Presupuesto 2025'!AH56</f>
        <v>0</v>
      </c>
      <c r="AC56" s="143">
        <f>'Presupuesto 2025'!AI56</f>
        <v>0</v>
      </c>
      <c r="AD56" s="143">
        <f>'Presupuesto 2025'!AJ56</f>
        <v>0</v>
      </c>
      <c r="AE56" s="143">
        <f>'Presupuesto 2025'!AK56</f>
        <v>0</v>
      </c>
      <c r="AF56" s="143">
        <f>'Presupuesto 2025'!AL56</f>
        <v>0</v>
      </c>
      <c r="AG56" s="143">
        <f>'Presupuesto 2025'!AM56</f>
        <v>0</v>
      </c>
      <c r="AH56" s="143">
        <f>'Presupuesto 2025'!AZ56</f>
        <v>490376694.25999999</v>
      </c>
    </row>
    <row r="57" spans="1:34" x14ac:dyDescent="0.25">
      <c r="A57" s="142">
        <f>'Presupuesto 2025'!G57</f>
        <v>310.202</v>
      </c>
      <c r="B57" s="142" t="str">
        <f>'Presupuesto 2025'!H57</f>
        <v>F</v>
      </c>
      <c r="C57" s="142" t="str">
        <f>'Presupuesto 2025'!I57</f>
        <v>G</v>
      </c>
      <c r="D57" s="142" t="str">
        <f>'Presupuesto 2025'!J57</f>
        <v>2. ADQUISICION DE BIENES Y SERVICIOS</v>
      </c>
      <c r="E57" s="142" t="str">
        <f>'Presupuesto 2025'!K57</f>
        <v>A-02-02</v>
      </c>
      <c r="F57" s="142" t="str">
        <f>'Presupuesto 2025'!L57</f>
        <v>ADQUISICIONES DIFERENTES DE ACTIVOS</v>
      </c>
      <c r="G57" s="142" t="str">
        <f>'Presupuesto 2025'!M57</f>
        <v>A-02-02-02</v>
      </c>
      <c r="H57" s="142" t="str">
        <f>'Presupuesto 2025'!N57</f>
        <v>ADQUISICIÓN DE SERVICIOS</v>
      </c>
      <c r="I57" s="142" t="str">
        <f>'Presupuesto 2025'!O57</f>
        <v>A-02-02-02-008</v>
      </c>
      <c r="J57" s="142" t="str">
        <f>'Presupuesto 2025'!P57</f>
        <v xml:space="preserve">SERVICIOS PRESTADOS A LAS EMPRESAS Y SERVICIOS DE PRODUCCIÓN </v>
      </c>
      <c r="K57" s="142" t="str">
        <f>'Presupuesto 2025'!Q57</f>
        <v>A-02-02-02-008-005</v>
      </c>
      <c r="L57" s="142">
        <f>'Presupuesto 2025'!R57</f>
        <v>0</v>
      </c>
      <c r="M57" s="142">
        <f>'Presupuesto 2025'!S57</f>
        <v>0</v>
      </c>
      <c r="N57" s="142">
        <f>'Presupuesto 2025'!T57</f>
        <v>0</v>
      </c>
      <c r="O57" s="142">
        <f>'Presupuesto 2025'!U57</f>
        <v>0</v>
      </c>
      <c r="P57" s="142" t="str">
        <f>'Presupuesto 2025'!V57</f>
        <v>c. SECRETARIA GENERAL</v>
      </c>
      <c r="Q57" s="142" t="str">
        <f>'Presupuesto 2025'!W57</f>
        <v>a. Secretaria General</v>
      </c>
      <c r="R57" s="142" t="str">
        <f>'Presupuesto 2025'!X57</f>
        <v>Secretaria General</v>
      </c>
      <c r="S57" s="142" t="str">
        <f>'Presupuesto 2025'!Y57</f>
        <v>Formalización empleo CNSC</v>
      </c>
      <c r="T57" s="143">
        <f>'Presupuesto 2025'!Z57</f>
        <v>0</v>
      </c>
      <c r="U57" s="143">
        <f>'Presupuesto 2025'!AA57</f>
        <v>0</v>
      </c>
      <c r="V57" s="143">
        <f>'Presupuesto 2025'!AB57</f>
        <v>0</v>
      </c>
      <c r="W57" s="143">
        <f>'Presupuesto 2025'!AC57</f>
        <v>0</v>
      </c>
      <c r="X57" s="143">
        <f>'Presupuesto 2025'!AD57</f>
        <v>0</v>
      </c>
      <c r="Y57" s="143">
        <f>'Presupuesto 2025'!AE57</f>
        <v>0</v>
      </c>
      <c r="Z57" s="143">
        <f>'Presupuesto 2025'!AF57</f>
        <v>0</v>
      </c>
      <c r="AA57" s="143">
        <f>'Presupuesto 2025'!AG57</f>
        <v>0</v>
      </c>
      <c r="AB57" s="143">
        <f>'Presupuesto 2025'!AH57</f>
        <v>0</v>
      </c>
      <c r="AC57" s="143">
        <f>'Presupuesto 2025'!AI57</f>
        <v>0</v>
      </c>
      <c r="AD57" s="143">
        <f>'Presupuesto 2025'!AJ57</f>
        <v>0</v>
      </c>
      <c r="AE57" s="143">
        <f>'Presupuesto 2025'!AK57</f>
        <v>0</v>
      </c>
      <c r="AF57" s="143">
        <f>'Presupuesto 2025'!AL57</f>
        <v>0</v>
      </c>
      <c r="AG57" s="143">
        <f>'Presupuesto 2025'!AM57</f>
        <v>0</v>
      </c>
      <c r="AH57" s="143">
        <f>'Presupuesto 2025'!AZ57</f>
        <v>0</v>
      </c>
    </row>
    <row r="58" spans="1:34" x14ac:dyDescent="0.25">
      <c r="A58" s="142">
        <f>'Presupuesto 2025'!G58</f>
        <v>310.20299999999997</v>
      </c>
      <c r="B58" s="142" t="str">
        <f>'Presupuesto 2025'!H58</f>
        <v>F</v>
      </c>
      <c r="C58" s="142" t="str">
        <f>'Presupuesto 2025'!I58</f>
        <v>G</v>
      </c>
      <c r="D58" s="142" t="str">
        <f>'Presupuesto 2025'!J58</f>
        <v>2. ADQUISICION DE BIENES Y SERVICIOS</v>
      </c>
      <c r="E58" s="142" t="str">
        <f>'Presupuesto 2025'!K58</f>
        <v>A-02-02</v>
      </c>
      <c r="F58" s="142" t="str">
        <f>'Presupuesto 2025'!L58</f>
        <v>ADQUISICIONES DIFERENTES DE ACTIVOS</v>
      </c>
      <c r="G58" s="142" t="str">
        <f>'Presupuesto 2025'!M58</f>
        <v>A-02-02-02</v>
      </c>
      <c r="H58" s="142" t="str">
        <f>'Presupuesto 2025'!N58</f>
        <v>ADQUISICIÓN DE SERVICIOS</v>
      </c>
      <c r="I58" s="142" t="str">
        <f>'Presupuesto 2025'!O58</f>
        <v>A-02-02-02-008</v>
      </c>
      <c r="J58" s="142" t="str">
        <f>'Presupuesto 2025'!P58</f>
        <v>SERVICIOS JURÍDICOS Y CONTABLES</v>
      </c>
      <c r="K58" s="142" t="str">
        <f>'Presupuesto 2025'!Q58</f>
        <v>A-02-02-02-008-002</v>
      </c>
      <c r="L58" s="142">
        <f>'Presupuesto 2025'!R58</f>
        <v>0</v>
      </c>
      <c r="M58" s="142">
        <f>'Presupuesto 2025'!S58</f>
        <v>0</v>
      </c>
      <c r="N58" s="142">
        <f>'Presupuesto 2025'!T58</f>
        <v>0</v>
      </c>
      <c r="O58" s="142" t="str">
        <f>'Presupuesto 2025'!U58</f>
        <v>A-02-02-02-008-002</v>
      </c>
      <c r="P58" s="142" t="str">
        <f>'Presupuesto 2025'!V58</f>
        <v>c. SECRETARIA GENERAL</v>
      </c>
      <c r="Q58" s="142" t="str">
        <f>'Presupuesto 2025'!W58</f>
        <v>a. Secretaria General</v>
      </c>
      <c r="R58" s="142" t="str">
        <f>'Presupuesto 2025'!X58</f>
        <v>Secretaria General</v>
      </c>
      <c r="S58" s="142" t="str">
        <f>'Presupuesto 2025'!Y58</f>
        <v>Equipo Humano Secretaria General</v>
      </c>
      <c r="T58" s="143">
        <f>'Presupuesto 2025'!Z58</f>
        <v>204796415</v>
      </c>
      <c r="U58" s="143">
        <f>'Presupuesto 2025'!AA58</f>
        <v>0</v>
      </c>
      <c r="V58" s="143">
        <f>'Presupuesto 2025'!AB58</f>
        <v>0</v>
      </c>
      <c r="W58" s="143">
        <f>'Presupuesto 2025'!AC58</f>
        <v>0</v>
      </c>
      <c r="X58" s="143">
        <f>'Presupuesto 2025'!AD58</f>
        <v>0</v>
      </c>
      <c r="Y58" s="143">
        <f>'Presupuesto 2025'!AE58</f>
        <v>0</v>
      </c>
      <c r="Z58" s="143">
        <f>'Presupuesto 2025'!AF58</f>
        <v>0</v>
      </c>
      <c r="AA58" s="143">
        <f>'Presupuesto 2025'!AG58</f>
        <v>0</v>
      </c>
      <c r="AB58" s="143">
        <f>'Presupuesto 2025'!AH58</f>
        <v>0</v>
      </c>
      <c r="AC58" s="143">
        <f>'Presupuesto 2025'!AI58</f>
        <v>0</v>
      </c>
      <c r="AD58" s="143">
        <f>'Presupuesto 2025'!AJ58</f>
        <v>0</v>
      </c>
      <c r="AE58" s="143">
        <f>'Presupuesto 2025'!AK58</f>
        <v>0</v>
      </c>
      <c r="AF58" s="143">
        <f>'Presupuesto 2025'!AL58</f>
        <v>0</v>
      </c>
      <c r="AG58" s="143">
        <f>'Presupuesto 2025'!AM58</f>
        <v>0</v>
      </c>
      <c r="AH58" s="143">
        <f>'Presupuesto 2025'!AZ58</f>
        <v>204796415</v>
      </c>
    </row>
    <row r="59" spans="1:34" x14ac:dyDescent="0.25">
      <c r="A59" s="142">
        <f>'Presupuesto 2025'!G59</f>
        <v>310.30099999999999</v>
      </c>
      <c r="B59" s="142" t="str">
        <f>'Presupuesto 2025'!H59</f>
        <v>F</v>
      </c>
      <c r="C59" s="142" t="str">
        <f>'Presupuesto 2025'!I59</f>
        <v>T</v>
      </c>
      <c r="D59" s="142" t="str">
        <f>'Presupuesto 2025'!J59</f>
        <v xml:space="preserve">3. TRANSFERENCIAS </v>
      </c>
      <c r="E59" s="142" t="str">
        <f>'Presupuesto 2025'!K59</f>
        <v>A-03-03-01-001</v>
      </c>
      <c r="F59" s="142" t="str">
        <f>'Presupuesto 2025'!L59</f>
        <v>FONDO DE PROGRAMAS ESPECIALES PARA LA PAZ: PROGRAMA DE REINTEGRACIÓN SOCIAL Y ECONÓMICA</v>
      </c>
      <c r="G59" s="142" t="str">
        <f>'Presupuesto 2025'!M59</f>
        <v>A-03-03-01-001</v>
      </c>
      <c r="H59" s="142" t="str">
        <f>'Presupuesto 2025'!N59</f>
        <v>FONDO DE PROGRAMAS ESPECIALES PARA LA PAZ: PROGRAMA DE REINTEGRACIÓN SOCIAL Y ECONÓMICA</v>
      </c>
      <c r="I59" s="142" t="str">
        <f>'Presupuesto 2025'!O59</f>
        <v>A-03-03-01-001</v>
      </c>
      <c r="J59" s="142" t="str">
        <f>'Presupuesto 2025'!P59</f>
        <v>FONDO DE PROGRAMAS ESPECIALES PARA LA PAZ: PROGRAMA DE REINTEGRACIÓN SOCIAL Y ECONÓMICA</v>
      </c>
      <c r="K59" s="142" t="str">
        <f>'Presupuesto 2025'!Q59</f>
        <v>A-03-03-01-001</v>
      </c>
      <c r="L59" s="142">
        <f>'Presupuesto 2025'!R59</f>
        <v>0</v>
      </c>
      <c r="M59" s="142">
        <f>'Presupuesto 2025'!S59</f>
        <v>0</v>
      </c>
      <c r="N59" s="142">
        <f>'Presupuesto 2025'!T59</f>
        <v>0</v>
      </c>
      <c r="O59" s="142">
        <f>'Presupuesto 2025'!U59</f>
        <v>0</v>
      </c>
      <c r="P59" s="142" t="str">
        <f>'Presupuesto 2025'!V59</f>
        <v>c. SECRETARIA GENERAL</v>
      </c>
      <c r="Q59" s="142" t="str">
        <f>'Presupuesto 2025'!W59</f>
        <v>a. Secretaria General</v>
      </c>
      <c r="R59" s="142" t="str">
        <f>'Presupuesto 2025'!X59</f>
        <v>Secretaria General</v>
      </c>
      <c r="S59" s="142" t="str">
        <f>'Presupuesto 2025'!Y59</f>
        <v>Honorarios Secretaría General</v>
      </c>
      <c r="T59" s="143">
        <f>'Presupuesto 2025'!Z59</f>
        <v>0</v>
      </c>
      <c r="U59" s="143">
        <f>'Presupuesto 2025'!AA59</f>
        <v>0</v>
      </c>
      <c r="V59" s="143">
        <f>'Presupuesto 2025'!AB59</f>
        <v>0</v>
      </c>
      <c r="W59" s="143">
        <f>'Presupuesto 2025'!AC59</f>
        <v>0</v>
      </c>
      <c r="X59" s="143">
        <f>'Presupuesto 2025'!AD59</f>
        <v>0</v>
      </c>
      <c r="Y59" s="143">
        <f>'Presupuesto 2025'!AE59</f>
        <v>0</v>
      </c>
      <c r="Z59" s="143">
        <f>'Presupuesto 2025'!AF59</f>
        <v>0</v>
      </c>
      <c r="AA59" s="143">
        <f>'Presupuesto 2025'!AG59</f>
        <v>0</v>
      </c>
      <c r="AB59" s="143">
        <f>'Presupuesto 2025'!AH59</f>
        <v>0</v>
      </c>
      <c r="AC59" s="143">
        <f>'Presupuesto 2025'!AI59</f>
        <v>0</v>
      </c>
      <c r="AD59" s="143">
        <f>'Presupuesto 2025'!AJ59</f>
        <v>0</v>
      </c>
      <c r="AE59" s="143">
        <f>'Presupuesto 2025'!AK59</f>
        <v>0</v>
      </c>
      <c r="AF59" s="143">
        <f>'Presupuesto 2025'!AL59</f>
        <v>0</v>
      </c>
      <c r="AG59" s="143">
        <f>'Presupuesto 2025'!AM59</f>
        <v>0</v>
      </c>
      <c r="AH59" s="143">
        <f>'Presupuesto 2025'!AZ59</f>
        <v>0</v>
      </c>
    </row>
    <row r="60" spans="1:34" x14ac:dyDescent="0.25">
      <c r="A60" s="142">
        <f>'Presupuesto 2025'!G60</f>
        <v>310.30200000000002</v>
      </c>
      <c r="B60" s="142" t="str">
        <f>'Presupuesto 2025'!H60</f>
        <v>F</v>
      </c>
      <c r="C60" s="142" t="str">
        <f>'Presupuesto 2025'!I60</f>
        <v>T</v>
      </c>
      <c r="D60" s="142" t="str">
        <f>'Presupuesto 2025'!J60</f>
        <v xml:space="preserve">3. TRANSFERENCIAS </v>
      </c>
      <c r="E60" s="142" t="str">
        <f>'Presupuesto 2025'!K60</f>
        <v>A-03-03-01-001</v>
      </c>
      <c r="F60" s="142" t="str">
        <f>'Presupuesto 2025'!L60</f>
        <v>FONDO DE PROGRAMAS ESPECIALES PARA LA PAZ: PROGRAMA DE REINTEGRACIÓN SOCIAL Y ECONÓMICA</v>
      </c>
      <c r="G60" s="142" t="str">
        <f>'Presupuesto 2025'!M60</f>
        <v>A-03-03-01-001</v>
      </c>
      <c r="H60" s="142" t="str">
        <f>'Presupuesto 2025'!N60</f>
        <v>FONDO DE PROGRAMAS ESPECIALES PARA LA PAZ: PROGRAMA DE REINTEGRACIÓN SOCIAL Y ECONÓMICA</v>
      </c>
      <c r="I60" s="142" t="str">
        <f>'Presupuesto 2025'!O60</f>
        <v>A-03-03-01-001</v>
      </c>
      <c r="J60" s="142" t="str">
        <f>'Presupuesto 2025'!P60</f>
        <v>FONDO DE PROGRAMAS ESPECIALES PARA LA PAZ: PROGRAMA DE REINTEGRACIÓN SOCIAL Y ECONÓMICA</v>
      </c>
      <c r="K60" s="142" t="str">
        <f>'Presupuesto 2025'!Q60</f>
        <v>A-03-03-01-001</v>
      </c>
      <c r="L60" s="142">
        <f>'Presupuesto 2025'!R60</f>
        <v>0</v>
      </c>
      <c r="M60" s="142">
        <f>'Presupuesto 2025'!S60</f>
        <v>0</v>
      </c>
      <c r="N60" s="142">
        <f>'Presupuesto 2025'!T60</f>
        <v>0</v>
      </c>
      <c r="O60" s="142">
        <f>'Presupuesto 2025'!U60</f>
        <v>0</v>
      </c>
      <c r="P60" s="142" t="str">
        <f>'Presupuesto 2025'!V60</f>
        <v>c. SECRETARIA GENERAL</v>
      </c>
      <c r="Q60" s="142" t="str">
        <f>'Presupuesto 2025'!W60</f>
        <v>a. Secretaria General</v>
      </c>
      <c r="R60" s="142" t="str">
        <f>'Presupuesto 2025'!X60</f>
        <v>Secretaria General</v>
      </c>
      <c r="S60" s="142" t="str">
        <f>'Presupuesto 2025'!Y60</f>
        <v>Recursos en verificación de necesidades</v>
      </c>
      <c r="T60" s="143">
        <f>'Presupuesto 2025'!Z60</f>
        <v>14041257.509998322</v>
      </c>
      <c r="U60" s="143">
        <f>'Presupuesto 2025'!AA60</f>
        <v>0</v>
      </c>
      <c r="V60" s="143">
        <f>'Presupuesto 2025'!AB60</f>
        <v>0</v>
      </c>
      <c r="W60" s="143">
        <f>'Presupuesto 2025'!AC60</f>
        <v>0</v>
      </c>
      <c r="X60" s="143">
        <f>'Presupuesto 2025'!AD60</f>
        <v>0</v>
      </c>
      <c r="Y60" s="143">
        <f>'Presupuesto 2025'!AE60</f>
        <v>0</v>
      </c>
      <c r="Z60" s="143">
        <f>'Presupuesto 2025'!AF60</f>
        <v>0</v>
      </c>
      <c r="AA60" s="143">
        <f>'Presupuesto 2025'!AG60</f>
        <v>0</v>
      </c>
      <c r="AB60" s="143">
        <f>'Presupuesto 2025'!AH60</f>
        <v>0</v>
      </c>
      <c r="AC60" s="143">
        <f>'Presupuesto 2025'!AI60</f>
        <v>0</v>
      </c>
      <c r="AD60" s="143">
        <f>'Presupuesto 2025'!AJ60</f>
        <v>0</v>
      </c>
      <c r="AE60" s="143">
        <f>'Presupuesto 2025'!AK60</f>
        <v>0</v>
      </c>
      <c r="AF60" s="143">
        <f>'Presupuesto 2025'!AL60</f>
        <v>0</v>
      </c>
      <c r="AG60" s="143">
        <f>'Presupuesto 2025'!AM60</f>
        <v>0</v>
      </c>
      <c r="AH60" s="143">
        <f>'Presupuesto 2025'!AZ60</f>
        <v>14041257.509998322</v>
      </c>
    </row>
    <row r="61" spans="1:34" x14ac:dyDescent="0.25">
      <c r="A61" s="142">
        <f>'Presupuesto 2025'!G61</f>
        <v>310.303</v>
      </c>
      <c r="B61" s="142" t="str">
        <f>'Presupuesto 2025'!H61</f>
        <v>F</v>
      </c>
      <c r="C61" s="142" t="str">
        <f>'Presupuesto 2025'!I61</f>
        <v>T</v>
      </c>
      <c r="D61" s="142" t="str">
        <f>'Presupuesto 2025'!J61</f>
        <v xml:space="preserve">3. TRANSFERENCIAS </v>
      </c>
      <c r="E61" s="142" t="str">
        <f>'Presupuesto 2025'!K61</f>
        <v>A-03-03-01-001</v>
      </c>
      <c r="F61" s="142" t="str">
        <f>'Presupuesto 2025'!L61</f>
        <v>FONDO DE PROGRAMAS ESPECIALES PARA LA PAZ: PROGRAMA DE REINTEGRACIÓN SOCIAL Y ECONÓMICA</v>
      </c>
      <c r="G61" s="142" t="str">
        <f>'Presupuesto 2025'!M61</f>
        <v>A-03-03-01-001</v>
      </c>
      <c r="H61" s="142" t="str">
        <f>'Presupuesto 2025'!N61</f>
        <v>FONDO DE PROGRAMAS ESPECIALES PARA LA PAZ: PROGRAMA DE REINTEGRACIÓN SOCIAL Y ECONÓMICA</v>
      </c>
      <c r="I61" s="142" t="str">
        <f>'Presupuesto 2025'!O61</f>
        <v>A-03-03-01-001</v>
      </c>
      <c r="J61" s="142" t="str">
        <f>'Presupuesto 2025'!P61</f>
        <v>FONDO DE PROGRAMAS ESPECIALES PARA LA PAZ: PROGRAMA DE REINTEGRACIÓN SOCIAL Y ECONÓMICA</v>
      </c>
      <c r="K61" s="142" t="str">
        <f>'Presupuesto 2025'!Q61</f>
        <v>A-03-03-01-001</v>
      </c>
      <c r="L61" s="142">
        <f>'Presupuesto 2025'!R61</f>
        <v>0</v>
      </c>
      <c r="M61" s="142">
        <f>'Presupuesto 2025'!S61</f>
        <v>0</v>
      </c>
      <c r="N61" s="142">
        <f>'Presupuesto 2025'!T61</f>
        <v>0</v>
      </c>
      <c r="O61" s="142">
        <f>'Presupuesto 2025'!U61</f>
        <v>0</v>
      </c>
      <c r="P61" s="142" t="str">
        <f>'Presupuesto 2025'!V61</f>
        <v>c. SECRETARIA GENERAL</v>
      </c>
      <c r="Q61" s="142" t="str">
        <f>'Presupuesto 2025'!W61</f>
        <v>a. Secretaria General</v>
      </c>
      <c r="R61" s="142" t="str">
        <f>'Presupuesto 2025'!X61</f>
        <v>Secretaria General</v>
      </c>
      <c r="S61" s="142" t="str">
        <f>'Presupuesto 2025'!Y61</f>
        <v>Antiguos ETCR - Acuerdo de Participación de Terceros</v>
      </c>
      <c r="T61" s="143">
        <f>'Presupuesto 2025'!Z61</f>
        <v>0</v>
      </c>
      <c r="U61" s="143">
        <f>'Presupuesto 2025'!AA61</f>
        <v>0</v>
      </c>
      <c r="V61" s="143">
        <f>'Presupuesto 2025'!AB61</f>
        <v>0</v>
      </c>
      <c r="W61" s="143">
        <f>'Presupuesto 2025'!AC61</f>
        <v>0</v>
      </c>
      <c r="X61" s="143">
        <f>'Presupuesto 2025'!AD61</f>
        <v>0</v>
      </c>
      <c r="Y61" s="143">
        <f>'Presupuesto 2025'!AE61</f>
        <v>0</v>
      </c>
      <c r="Z61" s="143">
        <f>'Presupuesto 2025'!AF61</f>
        <v>0</v>
      </c>
      <c r="AA61" s="143">
        <f>'Presupuesto 2025'!AG61</f>
        <v>0</v>
      </c>
      <c r="AB61" s="143">
        <f>'Presupuesto 2025'!AH61</f>
        <v>0</v>
      </c>
      <c r="AC61" s="143">
        <f>'Presupuesto 2025'!AI61</f>
        <v>0</v>
      </c>
      <c r="AD61" s="143">
        <f>'Presupuesto 2025'!AJ61</f>
        <v>0</v>
      </c>
      <c r="AE61" s="143">
        <f>'Presupuesto 2025'!AK61</f>
        <v>0</v>
      </c>
      <c r="AF61" s="143">
        <f>'Presupuesto 2025'!AL61</f>
        <v>0</v>
      </c>
      <c r="AG61" s="143">
        <f>'Presupuesto 2025'!AM61</f>
        <v>0</v>
      </c>
      <c r="AH61" s="143">
        <f>'Presupuesto 2025'!AZ61</f>
        <v>0</v>
      </c>
    </row>
    <row r="62" spans="1:34" x14ac:dyDescent="0.25">
      <c r="A62" s="142">
        <f>'Presupuesto 2025'!G62</f>
        <v>320.20100000000002</v>
      </c>
      <c r="B62" s="142" t="str">
        <f>'Presupuesto 2025'!H62</f>
        <v>F</v>
      </c>
      <c r="C62" s="142" t="str">
        <f>'Presupuesto 2025'!I62</f>
        <v>G</v>
      </c>
      <c r="D62" s="142" t="str">
        <f>'Presupuesto 2025'!J62</f>
        <v>2. ADQUISICION DE BIENES Y SERVICIOS</v>
      </c>
      <c r="E62" s="142" t="str">
        <f>'Presupuesto 2025'!K62</f>
        <v>A-02-02</v>
      </c>
      <c r="F62" s="142" t="str">
        <f>'Presupuesto 2025'!L62</f>
        <v>ADQUISICIONES DIFERENTES DE ACTIVOS</v>
      </c>
      <c r="G62" s="142" t="str">
        <f>'Presupuesto 2025'!M62</f>
        <v>A-02-02-01</v>
      </c>
      <c r="H62" s="142" t="str">
        <f>'Presupuesto 2025'!N62</f>
        <v>MATERIALES Y SUMINISTROS</v>
      </c>
      <c r="I62" s="142" t="str">
        <f>'Presupuesto 2025'!O62</f>
        <v>A-02-02-01-004</v>
      </c>
      <c r="J62" s="142" t="str">
        <f>'Presupuesto 2025'!P62</f>
        <v>PRODUCTOS METÁLICOS Y PAQUETES DE SOFTWARE</v>
      </c>
      <c r="K62" s="142" t="str">
        <f>'Presupuesto 2025'!Q62</f>
        <v>A-02-02-01-004-005</v>
      </c>
      <c r="L62" s="142">
        <f>'Presupuesto 2025'!R62</f>
        <v>0</v>
      </c>
      <c r="M62" s="142">
        <f>'Presupuesto 2025'!S62</f>
        <v>0</v>
      </c>
      <c r="N62" s="142">
        <f>'Presupuesto 2025'!T62</f>
        <v>0</v>
      </c>
      <c r="O62" s="142">
        <f>'Presupuesto 2025'!U62</f>
        <v>0</v>
      </c>
      <c r="P62" s="142" t="str">
        <f>'Presupuesto 2025'!V62</f>
        <v>c. SECRETARIA GENERAL</v>
      </c>
      <c r="Q62" s="142" t="str">
        <f>'Presupuesto 2025'!W62</f>
        <v>b .Subdirección Financiera</v>
      </c>
      <c r="R62" s="142" t="str">
        <f>'Presupuesto 2025'!X62</f>
        <v>Subdirección Financiera</v>
      </c>
      <c r="S62" s="142" t="str">
        <f>'Presupuesto 2025'!Y62</f>
        <v>Adquisición de Firmas Digitales</v>
      </c>
      <c r="T62" s="143">
        <f>'Presupuesto 2025'!Z62</f>
        <v>0</v>
      </c>
      <c r="U62" s="143">
        <f>'Presupuesto 2025'!AA62</f>
        <v>0</v>
      </c>
      <c r="V62" s="143">
        <f>'Presupuesto 2025'!AB62</f>
        <v>0</v>
      </c>
      <c r="W62" s="143">
        <f>'Presupuesto 2025'!AC62</f>
        <v>0</v>
      </c>
      <c r="X62" s="143">
        <f>'Presupuesto 2025'!AD62</f>
        <v>0</v>
      </c>
      <c r="Y62" s="143">
        <f>'Presupuesto 2025'!AE62</f>
        <v>0</v>
      </c>
      <c r="Z62" s="143">
        <f>'Presupuesto 2025'!AF62</f>
        <v>0</v>
      </c>
      <c r="AA62" s="143">
        <f>'Presupuesto 2025'!AG62</f>
        <v>0</v>
      </c>
      <c r="AB62" s="143">
        <f>'Presupuesto 2025'!AH62</f>
        <v>0</v>
      </c>
      <c r="AC62" s="143">
        <f>'Presupuesto 2025'!AI62</f>
        <v>0</v>
      </c>
      <c r="AD62" s="143">
        <f>'Presupuesto 2025'!AJ62</f>
        <v>0</v>
      </c>
      <c r="AE62" s="143">
        <f>'Presupuesto 2025'!AK62</f>
        <v>0</v>
      </c>
      <c r="AF62" s="143">
        <f>'Presupuesto 2025'!AL62</f>
        <v>0</v>
      </c>
      <c r="AG62" s="143">
        <f>'Presupuesto 2025'!AM62</f>
        <v>0</v>
      </c>
      <c r="AH62" s="143">
        <f>'Presupuesto 2025'!AZ62</f>
        <v>0</v>
      </c>
    </row>
    <row r="63" spans="1:34" x14ac:dyDescent="0.25">
      <c r="A63" s="142">
        <f>'Presupuesto 2025'!G63</f>
        <v>320.30099999999999</v>
      </c>
      <c r="B63" s="142" t="str">
        <f>'Presupuesto 2025'!H63</f>
        <v>F</v>
      </c>
      <c r="C63" s="142" t="str">
        <f>'Presupuesto 2025'!I63</f>
        <v>T</v>
      </c>
      <c r="D63" s="142" t="str">
        <f>'Presupuesto 2025'!J63</f>
        <v xml:space="preserve">3. TRANSFERENCIAS </v>
      </c>
      <c r="E63" s="142" t="str">
        <f>'Presupuesto 2025'!K63</f>
        <v>A-03-03-01-001</v>
      </c>
      <c r="F63" s="142" t="str">
        <f>'Presupuesto 2025'!L63</f>
        <v>FONDO DE PROGRAMAS ESPECIALES PARA LA PAZ: PROGRAMA DE REINTEGRACIÓN SOCIAL Y ECONÓMICA</v>
      </c>
      <c r="G63" s="142" t="str">
        <f>'Presupuesto 2025'!M63</f>
        <v>A-03-03-01-001</v>
      </c>
      <c r="H63" s="142" t="str">
        <f>'Presupuesto 2025'!N63</f>
        <v>FONDO DE PROGRAMAS ESPECIALES PARA LA PAZ: PROGRAMA DE REINTEGRACIÓN SOCIAL Y ECONÓMICA</v>
      </c>
      <c r="I63" s="142" t="str">
        <f>'Presupuesto 2025'!O63</f>
        <v>A-03-03-01-001</v>
      </c>
      <c r="J63" s="142" t="str">
        <f>'Presupuesto 2025'!P63</f>
        <v>FONDO DE PROGRAMAS ESPECIALES PARA LA PAZ: PROGRAMA DE REINTEGRACIÓN SOCIAL Y ECONÓMICA</v>
      </c>
      <c r="K63" s="142" t="str">
        <f>'Presupuesto 2025'!Q63</f>
        <v>A-03-03-01-001</v>
      </c>
      <c r="L63" s="142">
        <f>'Presupuesto 2025'!R63</f>
        <v>0</v>
      </c>
      <c r="M63" s="142">
        <f>'Presupuesto 2025'!S63</f>
        <v>0</v>
      </c>
      <c r="N63" s="142">
        <f>'Presupuesto 2025'!T63</f>
        <v>0</v>
      </c>
      <c r="O63" s="142">
        <f>'Presupuesto 2025'!U63</f>
        <v>0</v>
      </c>
      <c r="P63" s="142" t="str">
        <f>'Presupuesto 2025'!V63</f>
        <v>c. SECRETARIA GENERAL</v>
      </c>
      <c r="Q63" s="142" t="str">
        <f>'Presupuesto 2025'!W63</f>
        <v>b .Subdirección Financiera</v>
      </c>
      <c r="R63" s="142" t="str">
        <f>'Presupuesto 2025'!X63</f>
        <v>Subdirección Financiera</v>
      </c>
      <c r="S63" s="142" t="str">
        <f>'Presupuesto 2025'!Y63</f>
        <v>Comisiones Bancarias por Desembolsos PPR</v>
      </c>
      <c r="T63" s="143">
        <f>'Presupuesto 2025'!Z63</f>
        <v>1672188</v>
      </c>
      <c r="U63" s="143">
        <f>'Presupuesto 2025'!AA63</f>
        <v>0</v>
      </c>
      <c r="V63" s="143">
        <f>'Presupuesto 2025'!AB63</f>
        <v>0</v>
      </c>
      <c r="W63" s="143">
        <f>'Presupuesto 2025'!AC63</f>
        <v>0</v>
      </c>
      <c r="X63" s="143">
        <f>'Presupuesto 2025'!AD63</f>
        <v>0</v>
      </c>
      <c r="Y63" s="143">
        <f>'Presupuesto 2025'!AE63</f>
        <v>0</v>
      </c>
      <c r="Z63" s="143">
        <f>'Presupuesto 2025'!AF63</f>
        <v>0</v>
      </c>
      <c r="AA63" s="143">
        <f>'Presupuesto 2025'!AG63</f>
        <v>0</v>
      </c>
      <c r="AB63" s="143">
        <f>'Presupuesto 2025'!AH63</f>
        <v>0</v>
      </c>
      <c r="AC63" s="143">
        <f>'Presupuesto 2025'!AI63</f>
        <v>0</v>
      </c>
      <c r="AD63" s="143">
        <f>'Presupuesto 2025'!AJ63</f>
        <v>0</v>
      </c>
      <c r="AE63" s="143">
        <f>'Presupuesto 2025'!AK63</f>
        <v>0</v>
      </c>
      <c r="AF63" s="143">
        <f>'Presupuesto 2025'!AL63</f>
        <v>0</v>
      </c>
      <c r="AG63" s="143">
        <f>'Presupuesto 2025'!AM63</f>
        <v>0</v>
      </c>
      <c r="AH63" s="143">
        <f>'Presupuesto 2025'!AZ63</f>
        <v>1672188</v>
      </c>
    </row>
    <row r="64" spans="1:34" x14ac:dyDescent="0.25">
      <c r="A64" s="142">
        <f>'Presupuesto 2025'!G64</f>
        <v>331.20100000000002</v>
      </c>
      <c r="B64" s="142" t="str">
        <f>'Presupuesto 2025'!H64</f>
        <v>F</v>
      </c>
      <c r="C64" s="142" t="str">
        <f>'Presupuesto 2025'!I64</f>
        <v>GA</v>
      </c>
      <c r="D64" s="142" t="str">
        <f>'Presupuesto 2025'!J64</f>
        <v>2. ADQUISICION DE BIENES Y SERVICIOS</v>
      </c>
      <c r="E64" s="142" t="str">
        <f>'Presupuesto 2025'!K64</f>
        <v>A-02-01</v>
      </c>
      <c r="F64" s="142" t="str">
        <f>'Presupuesto 2025'!L64</f>
        <v>ADQUISICIÓN DE ACTIVOS NO FINANCIEROS</v>
      </c>
      <c r="G64" s="142" t="str">
        <f>'Presupuesto 2025'!M64</f>
        <v>A-02-01-01</v>
      </c>
      <c r="H64" s="142" t="str">
        <f>'Presupuesto 2025'!N64</f>
        <v>MATERIALES Y SUMINISTROS</v>
      </c>
      <c r="I64" s="142" t="str">
        <f>'Presupuesto 2025'!O64</f>
        <v>A-02-01-01-003</v>
      </c>
      <c r="J64" s="142" t="str">
        <f>'Presupuesto 2025'!P64</f>
        <v>ACTIVOS FIJOS NO CLASIFICADOS COMO MAQUINARIA Y EQUIPO</v>
      </c>
      <c r="K64" s="142" t="str">
        <f>'Presupuesto 2025'!Q64</f>
        <v>A-02-01-01-003-008</v>
      </c>
      <c r="L64" s="142">
        <f>'Presupuesto 2025'!R64</f>
        <v>0</v>
      </c>
      <c r="M64" s="142">
        <f>'Presupuesto 2025'!S64</f>
        <v>0</v>
      </c>
      <c r="N64" s="142">
        <f>'Presupuesto 2025'!T64</f>
        <v>0</v>
      </c>
      <c r="O64" s="142">
        <f>'Presupuesto 2025'!U64</f>
        <v>0</v>
      </c>
      <c r="P64" s="142" t="str">
        <f>'Presupuesto 2025'!V64</f>
        <v>c. SECRETARIA GENERAL</v>
      </c>
      <c r="Q64" s="142" t="str">
        <f>'Presupuesto 2025'!W64</f>
        <v>c. Subdirección Administrativa</v>
      </c>
      <c r="R64" s="142" t="str">
        <f>'Presupuesto 2025'!X64</f>
        <v>Grupo de Almacen e Inventarios</v>
      </c>
      <c r="S64" s="142" t="str">
        <f>'Presupuesto 2025'!Y64</f>
        <v>Adquisición de Mobiliario</v>
      </c>
      <c r="T64" s="143">
        <f>'Presupuesto 2025'!Z64</f>
        <v>0</v>
      </c>
      <c r="U64" s="143">
        <f>'Presupuesto 2025'!AA64</f>
        <v>0</v>
      </c>
      <c r="V64" s="143">
        <f>'Presupuesto 2025'!AB64</f>
        <v>0</v>
      </c>
      <c r="W64" s="143">
        <f>'Presupuesto 2025'!AC64</f>
        <v>0</v>
      </c>
      <c r="X64" s="143">
        <f>'Presupuesto 2025'!AD64</f>
        <v>0</v>
      </c>
      <c r="Y64" s="143">
        <f>'Presupuesto 2025'!AE64</f>
        <v>0</v>
      </c>
      <c r="Z64" s="143">
        <f>'Presupuesto 2025'!AF64</f>
        <v>0</v>
      </c>
      <c r="AA64" s="143">
        <f>'Presupuesto 2025'!AG64</f>
        <v>0</v>
      </c>
      <c r="AB64" s="143">
        <f>'Presupuesto 2025'!AH64</f>
        <v>0</v>
      </c>
      <c r="AC64" s="143">
        <f>'Presupuesto 2025'!AI64</f>
        <v>0</v>
      </c>
      <c r="AD64" s="143">
        <f>'Presupuesto 2025'!AJ64</f>
        <v>0</v>
      </c>
      <c r="AE64" s="143">
        <f>'Presupuesto 2025'!AK64</f>
        <v>0</v>
      </c>
      <c r="AF64" s="143">
        <f>'Presupuesto 2025'!AL64</f>
        <v>0</v>
      </c>
      <c r="AG64" s="143">
        <f>'Presupuesto 2025'!AM64</f>
        <v>0</v>
      </c>
      <c r="AH64" s="143">
        <f>'Presupuesto 2025'!AZ64</f>
        <v>0</v>
      </c>
    </row>
    <row r="65" spans="1:34" x14ac:dyDescent="0.25">
      <c r="A65" s="142">
        <f>'Presupuesto 2025'!G65</f>
        <v>331.202</v>
      </c>
      <c r="B65" s="142" t="str">
        <f>'Presupuesto 2025'!H65</f>
        <v>F</v>
      </c>
      <c r="C65" s="142" t="str">
        <f>'Presupuesto 2025'!I65</f>
        <v>G</v>
      </c>
      <c r="D65" s="142" t="str">
        <f>'Presupuesto 2025'!J65</f>
        <v>2. ADQUISICION DE BIENES Y SERVICIOS</v>
      </c>
      <c r="E65" s="142" t="str">
        <f>'Presupuesto 2025'!K65</f>
        <v>A-02-02</v>
      </c>
      <c r="F65" s="142" t="str">
        <f>'Presupuesto 2025'!L65</f>
        <v>ADQUISICIONES DIFERENTES DE ACTIVOS</v>
      </c>
      <c r="G65" s="142" t="str">
        <f>'Presupuesto 2025'!M65</f>
        <v>A-02-02-02</v>
      </c>
      <c r="H65" s="142" t="str">
        <f>'Presupuesto 2025'!N65</f>
        <v>ADQUISICIÓN DE SERVICIOS</v>
      </c>
      <c r="I65" s="142" t="str">
        <f>'Presupuesto 2025'!O65</f>
        <v>A-02-02-02-008</v>
      </c>
      <c r="J65" s="142" t="str">
        <f>'Presupuesto 2025'!P65</f>
        <v xml:space="preserve">SERVICIOS PRESTADOS A LAS EMPRESAS Y SERVICIOS DE PRODUCCIÓN </v>
      </c>
      <c r="K65" s="142" t="str">
        <f>'Presupuesto 2025'!Q65</f>
        <v>A-02-02-02-008-003</v>
      </c>
      <c r="L65" s="142">
        <f>'Presupuesto 2025'!R65</f>
        <v>0</v>
      </c>
      <c r="M65" s="142">
        <f>'Presupuesto 2025'!S65</f>
        <v>0</v>
      </c>
      <c r="N65" s="142">
        <f>'Presupuesto 2025'!T65</f>
        <v>0</v>
      </c>
      <c r="O65" s="142">
        <f>'Presupuesto 2025'!U65</f>
        <v>0</v>
      </c>
      <c r="P65" s="142" t="str">
        <f>'Presupuesto 2025'!V65</f>
        <v>c. SECRETARIA GENERAL</v>
      </c>
      <c r="Q65" s="142" t="str">
        <f>'Presupuesto 2025'!W65</f>
        <v>c. Subdirección Administrativa</v>
      </c>
      <c r="R65" s="142" t="str">
        <f>'Presupuesto 2025'!X65</f>
        <v>Grupo de Almacen e Inventarios</v>
      </c>
      <c r="S65" s="142" t="str">
        <f>'Presupuesto 2025'!Y65</f>
        <v>Licenciamiento Software Control de Inventarios</v>
      </c>
      <c r="T65" s="143">
        <f>'Presupuesto 2025'!Z65</f>
        <v>50000000</v>
      </c>
      <c r="U65" s="143">
        <f>'Presupuesto 2025'!AA65</f>
        <v>0</v>
      </c>
      <c r="V65" s="143">
        <f>'Presupuesto 2025'!AB65</f>
        <v>0</v>
      </c>
      <c r="W65" s="143">
        <f>'Presupuesto 2025'!AC65</f>
        <v>0</v>
      </c>
      <c r="X65" s="143">
        <f>'Presupuesto 2025'!AD65</f>
        <v>0</v>
      </c>
      <c r="Y65" s="143">
        <f>'Presupuesto 2025'!AE65</f>
        <v>0</v>
      </c>
      <c r="Z65" s="143">
        <f>'Presupuesto 2025'!AF65</f>
        <v>0</v>
      </c>
      <c r="AA65" s="143">
        <f>'Presupuesto 2025'!AG65</f>
        <v>0</v>
      </c>
      <c r="AB65" s="143">
        <f>'Presupuesto 2025'!AH65</f>
        <v>0</v>
      </c>
      <c r="AC65" s="143">
        <f>'Presupuesto 2025'!AI65</f>
        <v>0</v>
      </c>
      <c r="AD65" s="143">
        <f>'Presupuesto 2025'!AJ65</f>
        <v>0</v>
      </c>
      <c r="AE65" s="143">
        <f>'Presupuesto 2025'!AK65</f>
        <v>0</v>
      </c>
      <c r="AF65" s="143">
        <f>'Presupuesto 2025'!AL65</f>
        <v>0</v>
      </c>
      <c r="AG65" s="143">
        <f>'Presupuesto 2025'!AM65</f>
        <v>0</v>
      </c>
      <c r="AH65" s="143">
        <f>'Presupuesto 2025'!AZ65</f>
        <v>50000000</v>
      </c>
    </row>
    <row r="66" spans="1:34" x14ac:dyDescent="0.25">
      <c r="A66" s="142">
        <f>'Presupuesto 2025'!G66</f>
        <v>331.30099999999999</v>
      </c>
      <c r="B66" s="142" t="str">
        <f>'Presupuesto 2025'!H66</f>
        <v>F</v>
      </c>
      <c r="C66" s="142" t="str">
        <f>'Presupuesto 2025'!I66</f>
        <v>T</v>
      </c>
      <c r="D66" s="142" t="str">
        <f>'Presupuesto 2025'!J66</f>
        <v xml:space="preserve">3. TRANSFERENCIAS </v>
      </c>
      <c r="E66" s="142" t="str">
        <f>'Presupuesto 2025'!K66</f>
        <v>A-03-03-01-001</v>
      </c>
      <c r="F66" s="142" t="str">
        <f>'Presupuesto 2025'!L66</f>
        <v>FONDO DE PROGRAMAS ESPECIALES PARA LA PAZ: PROGRAMA DE REINTEGRACIÓN SOCIAL Y ECONÓMICA</v>
      </c>
      <c r="G66" s="142" t="str">
        <f>'Presupuesto 2025'!M66</f>
        <v>A-03-03-01-001</v>
      </c>
      <c r="H66" s="142" t="str">
        <f>'Presupuesto 2025'!N66</f>
        <v>FONDO DE PROGRAMAS ESPECIALES PARA LA PAZ: PROGRAMA DE REINTEGRACIÓN SOCIAL Y ECONÓMICA</v>
      </c>
      <c r="I66" s="142" t="str">
        <f>'Presupuesto 2025'!O66</f>
        <v>A-03-03-01-001</v>
      </c>
      <c r="J66" s="142" t="str">
        <f>'Presupuesto 2025'!P66</f>
        <v>FONDO DE PROGRAMAS ESPECIALES PARA LA PAZ: PROGRAMA DE REINTEGRACIÓN SOCIAL Y ECONÓMICA</v>
      </c>
      <c r="K66" s="142" t="str">
        <f>'Presupuesto 2025'!Q66</f>
        <v>A-03-03-01-001</v>
      </c>
      <c r="L66" s="142">
        <f>'Presupuesto 2025'!R66</f>
        <v>0</v>
      </c>
      <c r="M66" s="142">
        <f>'Presupuesto 2025'!S66</f>
        <v>0</v>
      </c>
      <c r="N66" s="142">
        <f>'Presupuesto 2025'!T66</f>
        <v>0</v>
      </c>
      <c r="O66" s="142">
        <f>'Presupuesto 2025'!U66</f>
        <v>0</v>
      </c>
      <c r="P66" s="142" t="str">
        <f>'Presupuesto 2025'!V66</f>
        <v>c. SECRETARIA GENERAL</v>
      </c>
      <c r="Q66" s="142" t="str">
        <f>'Presupuesto 2025'!W66</f>
        <v>c. Subdirección Administrativa</v>
      </c>
      <c r="R66" s="142" t="str">
        <f>'Presupuesto 2025'!X66</f>
        <v>Grupo de Almacen e Inventarios</v>
      </c>
      <c r="S66" s="142" t="str">
        <f>'Presupuesto 2025'!Y66</f>
        <v>Suministro de Papeleria y Consumibles</v>
      </c>
      <c r="T66" s="143">
        <f>'Presupuesto 2025'!Z66</f>
        <v>0</v>
      </c>
      <c r="U66" s="143">
        <f>'Presupuesto 2025'!AA66</f>
        <v>0</v>
      </c>
      <c r="V66" s="143">
        <f>'Presupuesto 2025'!AB66</f>
        <v>0</v>
      </c>
      <c r="W66" s="143">
        <f>'Presupuesto 2025'!AC66</f>
        <v>0</v>
      </c>
      <c r="X66" s="143">
        <f>'Presupuesto 2025'!AD66</f>
        <v>0</v>
      </c>
      <c r="Y66" s="143">
        <f>'Presupuesto 2025'!AE66</f>
        <v>0</v>
      </c>
      <c r="Z66" s="143">
        <f>'Presupuesto 2025'!AF66</f>
        <v>0</v>
      </c>
      <c r="AA66" s="143">
        <f>'Presupuesto 2025'!AG66</f>
        <v>0</v>
      </c>
      <c r="AB66" s="143">
        <f>'Presupuesto 2025'!AH66</f>
        <v>0</v>
      </c>
      <c r="AC66" s="143">
        <f>'Presupuesto 2025'!AI66</f>
        <v>0</v>
      </c>
      <c r="AD66" s="143">
        <f>'Presupuesto 2025'!AJ66</f>
        <v>0</v>
      </c>
      <c r="AE66" s="143">
        <f>'Presupuesto 2025'!AK66</f>
        <v>0</v>
      </c>
      <c r="AF66" s="143">
        <f>'Presupuesto 2025'!AL66</f>
        <v>0</v>
      </c>
      <c r="AG66" s="143">
        <f>'Presupuesto 2025'!AM66</f>
        <v>0</v>
      </c>
      <c r="AH66" s="143">
        <f>'Presupuesto 2025'!AZ66</f>
        <v>0</v>
      </c>
    </row>
    <row r="67" spans="1:34" x14ac:dyDescent="0.25">
      <c r="A67" s="142">
        <f>'Presupuesto 2025'!G67</f>
        <v>332.20100000000002</v>
      </c>
      <c r="B67" s="142" t="str">
        <f>'Presupuesto 2025'!H67</f>
        <v>F</v>
      </c>
      <c r="C67" s="142" t="str">
        <f>'Presupuesto 2025'!I67</f>
        <v>G</v>
      </c>
      <c r="D67" s="142" t="str">
        <f>'Presupuesto 2025'!J67</f>
        <v>2. ADQUISICION DE BIENES Y SERVICIOS</v>
      </c>
      <c r="E67" s="142" t="str">
        <f>'Presupuesto 2025'!K67</f>
        <v>A-02-02</v>
      </c>
      <c r="F67" s="142" t="str">
        <f>'Presupuesto 2025'!L67</f>
        <v>ADQUISICIONES DIFERENTES DE ACTIVOS</v>
      </c>
      <c r="G67" s="142" t="str">
        <f>'Presupuesto 2025'!M67</f>
        <v>A-02-02-02</v>
      </c>
      <c r="H67" s="142" t="str">
        <f>'Presupuesto 2025'!N67</f>
        <v>ADQUISICIÓN DE SERVICIOS</v>
      </c>
      <c r="I67" s="142" t="str">
        <f>'Presupuesto 2025'!O67</f>
        <v>A-02-02-02-008</v>
      </c>
      <c r="J67" s="142" t="str">
        <f>'Presupuesto 2025'!P67</f>
        <v>SERVICIOS DE TELEFONÍA Y OTROS SERVICIOS DE TELECOMUNICACIONES</v>
      </c>
      <c r="K67" s="142" t="str">
        <f>'Presupuesto 2025'!Q67</f>
        <v>A-02-02-02-008-004</v>
      </c>
      <c r="L67" s="142">
        <f>'Presupuesto 2025'!R67</f>
        <v>0</v>
      </c>
      <c r="M67" s="142">
        <f>'Presupuesto 2025'!S67</f>
        <v>0</v>
      </c>
      <c r="N67" s="142">
        <f>'Presupuesto 2025'!T67</f>
        <v>0</v>
      </c>
      <c r="O67" s="142" t="str">
        <f>'Presupuesto 2025'!U67</f>
        <v>A-02-02-02-008-004-01</v>
      </c>
      <c r="P67" s="142" t="str">
        <f>'Presupuesto 2025'!V67</f>
        <v>c. SECRETARIA GENERAL</v>
      </c>
      <c r="Q67" s="142" t="str">
        <f>'Presupuesto 2025'!W67</f>
        <v>c. Subdirección Administrativa</v>
      </c>
      <c r="R67" s="142" t="str">
        <f>'Presupuesto 2025'!X67</f>
        <v>Grupo de Gestión Administrativa</v>
      </c>
      <c r="S67" s="142" t="str">
        <f>'Presupuesto 2025'!Y67</f>
        <v>Servicios Públicos - Telefonía Centro de Contacto</v>
      </c>
      <c r="T67" s="143">
        <f>'Presupuesto 2025'!Z67</f>
        <v>70000000</v>
      </c>
      <c r="U67" s="143">
        <f>'Presupuesto 2025'!AA67</f>
        <v>0</v>
      </c>
      <c r="V67" s="143">
        <f>'Presupuesto 2025'!AB67</f>
        <v>0</v>
      </c>
      <c r="W67" s="143">
        <f>'Presupuesto 2025'!AC67</f>
        <v>0</v>
      </c>
      <c r="X67" s="143">
        <f>'Presupuesto 2025'!AD67</f>
        <v>0</v>
      </c>
      <c r="Y67" s="143">
        <f>'Presupuesto 2025'!AE67</f>
        <v>0</v>
      </c>
      <c r="Z67" s="143">
        <f>'Presupuesto 2025'!AF67</f>
        <v>0</v>
      </c>
      <c r="AA67" s="143">
        <f>'Presupuesto 2025'!AG67</f>
        <v>0</v>
      </c>
      <c r="AB67" s="143">
        <f>'Presupuesto 2025'!AH67</f>
        <v>0</v>
      </c>
      <c r="AC67" s="143">
        <f>'Presupuesto 2025'!AI67</f>
        <v>0</v>
      </c>
      <c r="AD67" s="143">
        <f>'Presupuesto 2025'!AJ67</f>
        <v>0</v>
      </c>
      <c r="AE67" s="143">
        <f>'Presupuesto 2025'!AK67</f>
        <v>0</v>
      </c>
      <c r="AF67" s="143">
        <f>'Presupuesto 2025'!AL67</f>
        <v>0</v>
      </c>
      <c r="AG67" s="143">
        <f>'Presupuesto 2025'!AM67</f>
        <v>0</v>
      </c>
      <c r="AH67" s="143">
        <f>'Presupuesto 2025'!AZ67</f>
        <v>70000000</v>
      </c>
    </row>
    <row r="68" spans="1:34" x14ac:dyDescent="0.25">
      <c r="A68" s="142">
        <f>'Presupuesto 2025'!G68</f>
        <v>332.30099999999999</v>
      </c>
      <c r="B68" s="142" t="str">
        <f>'Presupuesto 2025'!H68</f>
        <v>F</v>
      </c>
      <c r="C68" s="142" t="str">
        <f>'Presupuesto 2025'!I68</f>
        <v>T</v>
      </c>
      <c r="D68" s="142" t="str">
        <f>'Presupuesto 2025'!J68</f>
        <v xml:space="preserve">3. TRANSFERENCIAS </v>
      </c>
      <c r="E68" s="142" t="str">
        <f>'Presupuesto 2025'!K68</f>
        <v>A-03-03-01-001</v>
      </c>
      <c r="F68" s="142" t="str">
        <f>'Presupuesto 2025'!L68</f>
        <v>FONDO DE PROGRAMAS ESPECIALES PARA LA PAZ: PROGRAMA DE REINTEGRACIÓN SOCIAL Y ECONÓMICA</v>
      </c>
      <c r="G68" s="142" t="str">
        <f>'Presupuesto 2025'!M68</f>
        <v>A-03-03-01-001</v>
      </c>
      <c r="H68" s="142" t="str">
        <f>'Presupuesto 2025'!N68</f>
        <v>FONDO DE PROGRAMAS ESPECIALES PARA LA PAZ: PROGRAMA DE REINTEGRACIÓN SOCIAL Y ECONÓMICA</v>
      </c>
      <c r="I68" s="142" t="str">
        <f>'Presupuesto 2025'!O68</f>
        <v>A-03-03-01-001</v>
      </c>
      <c r="J68" s="142" t="str">
        <f>'Presupuesto 2025'!P68</f>
        <v>FONDO DE PROGRAMAS ESPECIALES PARA LA PAZ: PROGRAMA DE REINTEGRACIÓN SOCIAL Y ECONÓMICA</v>
      </c>
      <c r="K68" s="142" t="str">
        <f>'Presupuesto 2025'!Q68</f>
        <v>A-03-03-01-001</v>
      </c>
      <c r="L68" s="142">
        <f>'Presupuesto 2025'!R68</f>
        <v>0</v>
      </c>
      <c r="M68" s="142">
        <f>'Presupuesto 2025'!S68</f>
        <v>0</v>
      </c>
      <c r="N68" s="142">
        <f>'Presupuesto 2025'!T68</f>
        <v>0</v>
      </c>
      <c r="O68" s="142">
        <f>'Presupuesto 2025'!U68</f>
        <v>0</v>
      </c>
      <c r="P68" s="142" t="str">
        <f>'Presupuesto 2025'!V68</f>
        <v>c. SECRETARIA GENERAL</v>
      </c>
      <c r="Q68" s="142" t="str">
        <f>'Presupuesto 2025'!W68</f>
        <v>c. Subdirección Administrativa</v>
      </c>
      <c r="R68" s="142" t="str">
        <f>'Presupuesto 2025'!X68</f>
        <v>Grupo de Gestión Administrativa</v>
      </c>
      <c r="S68" s="142" t="str">
        <f>'Presupuesto 2025'!Y68</f>
        <v>Servicios Públicos - Telefonía Centro de Contacto</v>
      </c>
      <c r="T68" s="143">
        <f>'Presupuesto 2025'!Z68</f>
        <v>0</v>
      </c>
      <c r="U68" s="143">
        <f>'Presupuesto 2025'!AA68</f>
        <v>0</v>
      </c>
      <c r="V68" s="143">
        <f>'Presupuesto 2025'!AB68</f>
        <v>0</v>
      </c>
      <c r="W68" s="143">
        <f>'Presupuesto 2025'!AC68</f>
        <v>0</v>
      </c>
      <c r="X68" s="143">
        <f>'Presupuesto 2025'!AD68</f>
        <v>0</v>
      </c>
      <c r="Y68" s="143">
        <f>'Presupuesto 2025'!AE68</f>
        <v>0</v>
      </c>
      <c r="Z68" s="143">
        <f>'Presupuesto 2025'!AF68</f>
        <v>0</v>
      </c>
      <c r="AA68" s="143">
        <f>'Presupuesto 2025'!AG68</f>
        <v>0</v>
      </c>
      <c r="AB68" s="143">
        <f>'Presupuesto 2025'!AH68</f>
        <v>0</v>
      </c>
      <c r="AC68" s="143">
        <f>'Presupuesto 2025'!AI68</f>
        <v>0</v>
      </c>
      <c r="AD68" s="143">
        <f>'Presupuesto 2025'!AJ68</f>
        <v>0</v>
      </c>
      <c r="AE68" s="143">
        <f>'Presupuesto 2025'!AK68</f>
        <v>0</v>
      </c>
      <c r="AF68" s="143">
        <f>'Presupuesto 2025'!AL68</f>
        <v>0</v>
      </c>
      <c r="AG68" s="143">
        <f>'Presupuesto 2025'!AM68</f>
        <v>0</v>
      </c>
      <c r="AH68" s="143">
        <f>'Presupuesto 2025'!AZ68</f>
        <v>0</v>
      </c>
    </row>
    <row r="69" spans="1:34" x14ac:dyDescent="0.25">
      <c r="A69" s="142">
        <f>'Presupuesto 2025'!G69</f>
        <v>332.202</v>
      </c>
      <c r="B69" s="142" t="str">
        <f>'Presupuesto 2025'!H69</f>
        <v>F</v>
      </c>
      <c r="C69" s="142" t="str">
        <f>'Presupuesto 2025'!I69</f>
        <v>G</v>
      </c>
      <c r="D69" s="142" t="str">
        <f>'Presupuesto 2025'!J69</f>
        <v>2. ADQUISICION DE BIENES Y SERVICIOS</v>
      </c>
      <c r="E69" s="142" t="str">
        <f>'Presupuesto 2025'!K69</f>
        <v>A-02-02</v>
      </c>
      <c r="F69" s="142" t="str">
        <f>'Presupuesto 2025'!L69</f>
        <v>ADQUISICIONES DIFERENTES DE ACTIVOS</v>
      </c>
      <c r="G69" s="142" t="str">
        <f>'Presupuesto 2025'!M69</f>
        <v>A-02-02-02</v>
      </c>
      <c r="H69" s="142" t="str">
        <f>'Presupuesto 2025'!N69</f>
        <v>ADQUISICIÓN DE SERVICIOS</v>
      </c>
      <c r="I69" s="142" t="str">
        <f>'Presupuesto 2025'!O69</f>
        <v>A-02-02-02-009</v>
      </c>
      <c r="J69" s="142" t="str">
        <f>'Presupuesto 2025'!P69</f>
        <v>SERVICIOS PARA LA COMUNIDAD, SOCIALES Y PERSONALES</v>
      </c>
      <c r="K69" s="142" t="str">
        <f>'Presupuesto 2025'!Q69</f>
        <v>A-02-02-02-009-004</v>
      </c>
      <c r="L69" s="142">
        <f>'Presupuesto 2025'!R69</f>
        <v>0</v>
      </c>
      <c r="M69" s="142">
        <f>'Presupuesto 2025'!S69</f>
        <v>0</v>
      </c>
      <c r="N69" s="142">
        <f>'Presupuesto 2025'!T69</f>
        <v>0</v>
      </c>
      <c r="O69" s="142">
        <f>'Presupuesto 2025'!U69</f>
        <v>0</v>
      </c>
      <c r="P69" s="142" t="str">
        <f>'Presupuesto 2025'!V69</f>
        <v>c. SECRETARIA GENERAL</v>
      </c>
      <c r="Q69" s="142" t="str">
        <f>'Presupuesto 2025'!W69</f>
        <v>c. Subdirección Administrativa</v>
      </c>
      <c r="R69" s="142" t="str">
        <f>'Presupuesto 2025'!X69</f>
        <v>Grupo de Gestión Administrativa</v>
      </c>
      <c r="S69" s="142" t="str">
        <f>'Presupuesto 2025'!Y69</f>
        <v>Adecuaciones de las Sedes</v>
      </c>
      <c r="T69" s="143">
        <f>'Presupuesto 2025'!Z69</f>
        <v>390000000</v>
      </c>
      <c r="U69" s="143">
        <f>'Presupuesto 2025'!AA69</f>
        <v>0</v>
      </c>
      <c r="V69" s="143">
        <f>'Presupuesto 2025'!AB69</f>
        <v>0</v>
      </c>
      <c r="W69" s="143">
        <f>'Presupuesto 2025'!AC69</f>
        <v>0</v>
      </c>
      <c r="X69" s="143">
        <f>'Presupuesto 2025'!AD69</f>
        <v>0</v>
      </c>
      <c r="Y69" s="143">
        <f>'Presupuesto 2025'!AE69</f>
        <v>0</v>
      </c>
      <c r="Z69" s="143">
        <f>'Presupuesto 2025'!AF69</f>
        <v>0</v>
      </c>
      <c r="AA69" s="143">
        <f>'Presupuesto 2025'!AG69</f>
        <v>0</v>
      </c>
      <c r="AB69" s="143">
        <f>'Presupuesto 2025'!AH69</f>
        <v>0</v>
      </c>
      <c r="AC69" s="143">
        <f>'Presupuesto 2025'!AI69</f>
        <v>0</v>
      </c>
      <c r="AD69" s="143">
        <f>'Presupuesto 2025'!AJ69</f>
        <v>0</v>
      </c>
      <c r="AE69" s="143">
        <f>'Presupuesto 2025'!AK69</f>
        <v>0</v>
      </c>
      <c r="AF69" s="143">
        <f>'Presupuesto 2025'!AL69</f>
        <v>0</v>
      </c>
      <c r="AG69" s="143">
        <f>'Presupuesto 2025'!AM69</f>
        <v>0</v>
      </c>
      <c r="AH69" s="143">
        <f>'Presupuesto 2025'!AZ69</f>
        <v>390000000</v>
      </c>
    </row>
    <row r="70" spans="1:34" x14ac:dyDescent="0.25">
      <c r="A70" s="142">
        <f>'Presupuesto 2025'!G70</f>
        <v>332.30200000000002</v>
      </c>
      <c r="B70" s="142" t="str">
        <f>'Presupuesto 2025'!H70</f>
        <v>F</v>
      </c>
      <c r="C70" s="142" t="str">
        <f>'Presupuesto 2025'!I70</f>
        <v>T</v>
      </c>
      <c r="D70" s="142" t="str">
        <f>'Presupuesto 2025'!J70</f>
        <v xml:space="preserve">3. TRANSFERENCIAS </v>
      </c>
      <c r="E70" s="142" t="str">
        <f>'Presupuesto 2025'!K70</f>
        <v>A-03-03-01-001</v>
      </c>
      <c r="F70" s="142" t="str">
        <f>'Presupuesto 2025'!L70</f>
        <v>FONDO DE PROGRAMAS ESPECIALES PARA LA PAZ: PROGRAMA DE REINTEGRACIÓN SOCIAL Y ECONÓMICA</v>
      </c>
      <c r="G70" s="142" t="str">
        <f>'Presupuesto 2025'!M70</f>
        <v>A-03-03-01-001</v>
      </c>
      <c r="H70" s="142" t="str">
        <f>'Presupuesto 2025'!N70</f>
        <v>FONDO DE PROGRAMAS ESPECIALES PARA LA PAZ: PROGRAMA DE REINTEGRACIÓN SOCIAL Y ECONÓMICA</v>
      </c>
      <c r="I70" s="142" t="str">
        <f>'Presupuesto 2025'!O70</f>
        <v>A-03-03-01-001</v>
      </c>
      <c r="J70" s="142" t="str">
        <f>'Presupuesto 2025'!P70</f>
        <v>FONDO DE PROGRAMAS ESPECIALES PARA LA PAZ: PROGRAMA DE REINTEGRACIÓN SOCIAL Y ECONÓMICA</v>
      </c>
      <c r="K70" s="142" t="str">
        <f>'Presupuesto 2025'!Q70</f>
        <v>A-03-03-01-001</v>
      </c>
      <c r="L70" s="142">
        <f>'Presupuesto 2025'!R70</f>
        <v>0</v>
      </c>
      <c r="M70" s="142">
        <f>'Presupuesto 2025'!S70</f>
        <v>0</v>
      </c>
      <c r="N70" s="142">
        <f>'Presupuesto 2025'!T70</f>
        <v>0</v>
      </c>
      <c r="O70" s="142">
        <f>'Presupuesto 2025'!U70</f>
        <v>0</v>
      </c>
      <c r="P70" s="142" t="str">
        <f>'Presupuesto 2025'!V70</f>
        <v>c. SECRETARIA GENERAL</v>
      </c>
      <c r="Q70" s="142" t="str">
        <f>'Presupuesto 2025'!W70</f>
        <v>c. Subdirección Administrativa</v>
      </c>
      <c r="R70" s="142" t="str">
        <f>'Presupuesto 2025'!X70</f>
        <v>Grupo de Gestión Administrativa</v>
      </c>
      <c r="S70" s="142" t="str">
        <f>'Presupuesto 2025'!Y70</f>
        <v>Adecuaciones de las Sedes</v>
      </c>
      <c r="T70" s="143">
        <f>'Presupuesto 2025'!Z70</f>
        <v>0</v>
      </c>
      <c r="U70" s="143">
        <f>'Presupuesto 2025'!AA70</f>
        <v>0</v>
      </c>
      <c r="V70" s="143">
        <f>'Presupuesto 2025'!AB70</f>
        <v>0</v>
      </c>
      <c r="W70" s="143">
        <f>'Presupuesto 2025'!AC70</f>
        <v>0</v>
      </c>
      <c r="X70" s="143">
        <f>'Presupuesto 2025'!AD70</f>
        <v>0</v>
      </c>
      <c r="Y70" s="143">
        <f>'Presupuesto 2025'!AE70</f>
        <v>0</v>
      </c>
      <c r="Z70" s="143">
        <f>'Presupuesto 2025'!AF70</f>
        <v>0</v>
      </c>
      <c r="AA70" s="143">
        <f>'Presupuesto 2025'!AG70</f>
        <v>0</v>
      </c>
      <c r="AB70" s="143">
        <f>'Presupuesto 2025'!AH70</f>
        <v>0</v>
      </c>
      <c r="AC70" s="143">
        <f>'Presupuesto 2025'!AI70</f>
        <v>0</v>
      </c>
      <c r="AD70" s="143">
        <f>'Presupuesto 2025'!AJ70</f>
        <v>0</v>
      </c>
      <c r="AE70" s="143">
        <f>'Presupuesto 2025'!AK70</f>
        <v>0</v>
      </c>
      <c r="AF70" s="143">
        <f>'Presupuesto 2025'!AL70</f>
        <v>0</v>
      </c>
      <c r="AG70" s="143">
        <f>'Presupuesto 2025'!AM70</f>
        <v>0</v>
      </c>
      <c r="AH70" s="143">
        <f>'Presupuesto 2025'!AZ70</f>
        <v>0</v>
      </c>
    </row>
    <row r="71" spans="1:34" x14ac:dyDescent="0.25">
      <c r="A71" s="142">
        <f>'Presupuesto 2025'!G71</f>
        <v>332.20299999999997</v>
      </c>
      <c r="B71" s="142" t="str">
        <f>'Presupuesto 2025'!H71</f>
        <v>F</v>
      </c>
      <c r="C71" s="142" t="str">
        <f>'Presupuesto 2025'!I71</f>
        <v>G</v>
      </c>
      <c r="D71" s="142" t="str">
        <f>'Presupuesto 2025'!J71</f>
        <v>2. ADQUISICION DE BIENES Y SERVICIOS</v>
      </c>
      <c r="E71" s="142" t="str">
        <f>'Presupuesto 2025'!K71</f>
        <v>A-02-02</v>
      </c>
      <c r="F71" s="142" t="str">
        <f>'Presupuesto 2025'!L71</f>
        <v>ADQUISICIONES DIFERENTES DE ACTIVOS</v>
      </c>
      <c r="G71" s="142" t="str">
        <f>'Presupuesto 2025'!M71</f>
        <v>A-02-02-01</v>
      </c>
      <c r="H71" s="142" t="str">
        <f>'Presupuesto 2025'!N71</f>
        <v>MATERIALES Y SUMINISTROS</v>
      </c>
      <c r="I71" s="142" t="str">
        <f>'Presupuesto 2025'!O71</f>
        <v>A-02-02-01-003</v>
      </c>
      <c r="J71" s="142" t="str">
        <f>'Presupuesto 2025'!P71</f>
        <v>OTROS BIENES TRANSPORTABLES (EXCEPTO PRODUCTOS METÁLICOS, MAQUINARIA Y EQUIPO)</v>
      </c>
      <c r="K71" s="142" t="str">
        <f>'Presupuesto 2025'!Q71</f>
        <v>A-02-02-01-003-005</v>
      </c>
      <c r="L71" s="142">
        <f>'Presupuesto 2025'!R71</f>
        <v>0</v>
      </c>
      <c r="M71" s="142">
        <f>'Presupuesto 2025'!S71</f>
        <v>0</v>
      </c>
      <c r="N71" s="142">
        <f>'Presupuesto 2025'!T71</f>
        <v>0</v>
      </c>
      <c r="O71" s="142">
        <f>'Presupuesto 2025'!U71</f>
        <v>0</v>
      </c>
      <c r="P71" s="142" t="str">
        <f>'Presupuesto 2025'!V71</f>
        <v>c. SECRETARIA GENERAL</v>
      </c>
      <c r="Q71" s="142" t="str">
        <f>'Presupuesto 2025'!W71</f>
        <v>c. Subdirección Administrativa</v>
      </c>
      <c r="R71" s="142" t="str">
        <f>'Presupuesto 2025'!X71</f>
        <v>Grupo de Gestión Administrativa</v>
      </c>
      <c r="S71" s="142" t="str">
        <f>'Presupuesto 2025'!Y71</f>
        <v>Fumigación y lavado de tanques de agua</v>
      </c>
      <c r="T71" s="143">
        <f>'Presupuesto 2025'!Z71</f>
        <v>0</v>
      </c>
      <c r="U71" s="143">
        <f>'Presupuesto 2025'!AA71</f>
        <v>0</v>
      </c>
      <c r="V71" s="143">
        <f>'Presupuesto 2025'!AB71</f>
        <v>0</v>
      </c>
      <c r="W71" s="143">
        <f>'Presupuesto 2025'!AC71</f>
        <v>0</v>
      </c>
      <c r="X71" s="143">
        <f>'Presupuesto 2025'!AD71</f>
        <v>0</v>
      </c>
      <c r="Y71" s="143">
        <f>'Presupuesto 2025'!AE71</f>
        <v>0</v>
      </c>
      <c r="Z71" s="143">
        <f>'Presupuesto 2025'!AF71</f>
        <v>0</v>
      </c>
      <c r="AA71" s="143">
        <f>'Presupuesto 2025'!AG71</f>
        <v>0</v>
      </c>
      <c r="AB71" s="143">
        <f>'Presupuesto 2025'!AH71</f>
        <v>0</v>
      </c>
      <c r="AC71" s="143">
        <f>'Presupuesto 2025'!AI71</f>
        <v>0</v>
      </c>
      <c r="AD71" s="143">
        <f>'Presupuesto 2025'!AJ71</f>
        <v>0</v>
      </c>
      <c r="AE71" s="143">
        <f>'Presupuesto 2025'!AK71</f>
        <v>0</v>
      </c>
      <c r="AF71" s="143">
        <f>'Presupuesto 2025'!AL71</f>
        <v>0</v>
      </c>
      <c r="AG71" s="143">
        <f>'Presupuesto 2025'!AM71</f>
        <v>0</v>
      </c>
      <c r="AH71" s="143">
        <f>'Presupuesto 2025'!AZ71</f>
        <v>0</v>
      </c>
    </row>
    <row r="72" spans="1:34" x14ac:dyDescent="0.25">
      <c r="A72" s="142">
        <f>'Presupuesto 2025'!G72</f>
        <v>332.20400000000001</v>
      </c>
      <c r="B72" s="142" t="str">
        <f>'Presupuesto 2025'!H72</f>
        <v>F</v>
      </c>
      <c r="C72" s="142" t="str">
        <f>'Presupuesto 2025'!I72</f>
        <v>GA</v>
      </c>
      <c r="D72" s="142" t="str">
        <f>'Presupuesto 2025'!J72</f>
        <v>2. ADQUISICION DE BIENES Y SERVICIOS</v>
      </c>
      <c r="E72" s="142" t="str">
        <f>'Presupuesto 2025'!K72</f>
        <v>A-02-01</v>
      </c>
      <c r="F72" s="142" t="str">
        <f>'Presupuesto 2025'!L72</f>
        <v>ADQUISICIÓN DE ACTIVOS NO FINANCIEROS</v>
      </c>
      <c r="G72" s="142" t="str">
        <f>'Presupuesto 2025'!M72</f>
        <v>A-02-01-01</v>
      </c>
      <c r="H72" s="142" t="str">
        <f>'Presupuesto 2025'!N72</f>
        <v>MATERIALES Y SUMINISTROS</v>
      </c>
      <c r="I72" s="142" t="str">
        <f>'Presupuesto 2025'!O72</f>
        <v>A-02-01-01-004</v>
      </c>
      <c r="J72" s="142" t="str">
        <f>'Presupuesto 2025'!P72</f>
        <v>MAQUINARIA Y EQUIPO</v>
      </c>
      <c r="K72" s="142" t="str">
        <f>'Presupuesto 2025'!Q72</f>
        <v>A-02-01-01-004-003</v>
      </c>
      <c r="L72" s="142">
        <f>'Presupuesto 2025'!R72</f>
        <v>0</v>
      </c>
      <c r="M72" s="142">
        <f>'Presupuesto 2025'!S72</f>
        <v>0</v>
      </c>
      <c r="N72" s="142">
        <f>'Presupuesto 2025'!T72</f>
        <v>0</v>
      </c>
      <c r="O72" s="142">
        <f>'Presupuesto 2025'!U72</f>
        <v>0</v>
      </c>
      <c r="P72" s="142" t="str">
        <f>'Presupuesto 2025'!V72</f>
        <v>c. SECRETARIA GENERAL</v>
      </c>
      <c r="Q72" s="142" t="str">
        <f>'Presupuesto 2025'!W72</f>
        <v>c. Subdirección Administrativa</v>
      </c>
      <c r="R72" s="142" t="str">
        <f>'Presupuesto 2025'!X72</f>
        <v>Grupo de Gestión Administrativa</v>
      </c>
      <c r="S72" s="142" t="str">
        <f>'Presupuesto 2025'!Y72</f>
        <v>Adquisición de elementos requeridos para el funcionamiento - Compra de persianas</v>
      </c>
      <c r="T72" s="143">
        <f>'Presupuesto 2025'!Z72</f>
        <v>0</v>
      </c>
      <c r="U72" s="143">
        <f>'Presupuesto 2025'!AA72</f>
        <v>0</v>
      </c>
      <c r="V72" s="143">
        <f>'Presupuesto 2025'!AB72</f>
        <v>0</v>
      </c>
      <c r="W72" s="143">
        <f>'Presupuesto 2025'!AC72</f>
        <v>0</v>
      </c>
      <c r="X72" s="143">
        <f>'Presupuesto 2025'!AD72</f>
        <v>0</v>
      </c>
      <c r="Y72" s="143">
        <f>'Presupuesto 2025'!AE72</f>
        <v>0</v>
      </c>
      <c r="Z72" s="143">
        <f>'Presupuesto 2025'!AF72</f>
        <v>0</v>
      </c>
      <c r="AA72" s="143">
        <f>'Presupuesto 2025'!AG72</f>
        <v>0</v>
      </c>
      <c r="AB72" s="143">
        <f>'Presupuesto 2025'!AH72</f>
        <v>0</v>
      </c>
      <c r="AC72" s="143">
        <f>'Presupuesto 2025'!AI72</f>
        <v>0</v>
      </c>
      <c r="AD72" s="143">
        <f>'Presupuesto 2025'!AJ72</f>
        <v>0</v>
      </c>
      <c r="AE72" s="143">
        <f>'Presupuesto 2025'!AK72</f>
        <v>0</v>
      </c>
      <c r="AF72" s="143">
        <f>'Presupuesto 2025'!AL72</f>
        <v>0</v>
      </c>
      <c r="AG72" s="143">
        <f>'Presupuesto 2025'!AM72</f>
        <v>0</v>
      </c>
      <c r="AH72" s="143">
        <f>'Presupuesto 2025'!AZ72</f>
        <v>0</v>
      </c>
    </row>
    <row r="73" spans="1:34" x14ac:dyDescent="0.25">
      <c r="A73" s="142">
        <f>'Presupuesto 2025'!G73</f>
        <v>332.303</v>
      </c>
      <c r="B73" s="142" t="str">
        <f>'Presupuesto 2025'!H73</f>
        <v>F</v>
      </c>
      <c r="C73" s="142" t="str">
        <f>'Presupuesto 2025'!I73</f>
        <v>T</v>
      </c>
      <c r="D73" s="142" t="str">
        <f>'Presupuesto 2025'!J73</f>
        <v xml:space="preserve">3. TRANSFERENCIAS </v>
      </c>
      <c r="E73" s="142" t="str">
        <f>'Presupuesto 2025'!K73</f>
        <v>A-03-03-01-001</v>
      </c>
      <c r="F73" s="142" t="str">
        <f>'Presupuesto 2025'!L73</f>
        <v>FONDO DE PROGRAMAS ESPECIALES PARA LA PAZ: PROGRAMA DE REINTEGRACIÓN SOCIAL Y ECONÓMICA</v>
      </c>
      <c r="G73" s="142" t="str">
        <f>'Presupuesto 2025'!M73</f>
        <v>A-03-03-01-001</v>
      </c>
      <c r="H73" s="142" t="str">
        <f>'Presupuesto 2025'!N73</f>
        <v>FONDO DE PROGRAMAS ESPECIALES PARA LA PAZ: PROGRAMA DE REINTEGRACIÓN SOCIAL Y ECONÓMICA</v>
      </c>
      <c r="I73" s="142" t="str">
        <f>'Presupuesto 2025'!O73</f>
        <v>A-03-03-01-001</v>
      </c>
      <c r="J73" s="142" t="str">
        <f>'Presupuesto 2025'!P73</f>
        <v>FONDO DE PROGRAMAS ESPECIALES PARA LA PAZ: PROGRAMA DE REINTEGRACIÓN SOCIAL Y ECONÓMICA</v>
      </c>
      <c r="K73" s="142" t="str">
        <f>'Presupuesto 2025'!Q73</f>
        <v>A-03-03-01-001</v>
      </c>
      <c r="L73" s="142">
        <f>'Presupuesto 2025'!R73</f>
        <v>0</v>
      </c>
      <c r="M73" s="142">
        <f>'Presupuesto 2025'!S73</f>
        <v>0</v>
      </c>
      <c r="N73" s="142">
        <f>'Presupuesto 2025'!T73</f>
        <v>0</v>
      </c>
      <c r="O73" s="142">
        <f>'Presupuesto 2025'!U73</f>
        <v>0</v>
      </c>
      <c r="P73" s="142" t="str">
        <f>'Presupuesto 2025'!V73</f>
        <v>c. SECRETARIA GENERAL</v>
      </c>
      <c r="Q73" s="142" t="str">
        <f>'Presupuesto 2025'!W73</f>
        <v>c. Subdirección Administrativa</v>
      </c>
      <c r="R73" s="142" t="str">
        <f>'Presupuesto 2025'!X73</f>
        <v>Grupo de Gestión Administrativa</v>
      </c>
      <c r="S73" s="142" t="str">
        <f>'Presupuesto 2025'!Y73</f>
        <v>Adquisición de elementos requeridos para el funcionamiento</v>
      </c>
      <c r="T73" s="143">
        <f>'Presupuesto 2025'!Z73</f>
        <v>0</v>
      </c>
      <c r="U73" s="143">
        <f>'Presupuesto 2025'!AA73</f>
        <v>0</v>
      </c>
      <c r="V73" s="143">
        <f>'Presupuesto 2025'!AB73</f>
        <v>0</v>
      </c>
      <c r="W73" s="143">
        <f>'Presupuesto 2025'!AC73</f>
        <v>0</v>
      </c>
      <c r="X73" s="143">
        <f>'Presupuesto 2025'!AD73</f>
        <v>0</v>
      </c>
      <c r="Y73" s="143">
        <f>'Presupuesto 2025'!AE73</f>
        <v>0</v>
      </c>
      <c r="Z73" s="143">
        <f>'Presupuesto 2025'!AF73</f>
        <v>0</v>
      </c>
      <c r="AA73" s="143">
        <f>'Presupuesto 2025'!AG73</f>
        <v>0</v>
      </c>
      <c r="AB73" s="143">
        <f>'Presupuesto 2025'!AH73</f>
        <v>0</v>
      </c>
      <c r="AC73" s="143">
        <f>'Presupuesto 2025'!AI73</f>
        <v>0</v>
      </c>
      <c r="AD73" s="143">
        <f>'Presupuesto 2025'!AJ73</f>
        <v>0</v>
      </c>
      <c r="AE73" s="143">
        <f>'Presupuesto 2025'!AK73</f>
        <v>0</v>
      </c>
      <c r="AF73" s="143">
        <f>'Presupuesto 2025'!AL73</f>
        <v>0</v>
      </c>
      <c r="AG73" s="143">
        <f>'Presupuesto 2025'!AM73</f>
        <v>0</v>
      </c>
      <c r="AH73" s="143">
        <f>'Presupuesto 2025'!AZ73</f>
        <v>0</v>
      </c>
    </row>
    <row r="74" spans="1:34" x14ac:dyDescent="0.25">
      <c r="A74" s="142">
        <f>'Presupuesto 2025'!G74</f>
        <v>332.20499999999998</v>
      </c>
      <c r="B74" s="142" t="str">
        <f>'Presupuesto 2025'!H74</f>
        <v>F</v>
      </c>
      <c r="C74" s="142" t="str">
        <f>'Presupuesto 2025'!I74</f>
        <v>G</v>
      </c>
      <c r="D74" s="142" t="str">
        <f>'Presupuesto 2025'!J74</f>
        <v>2. ADQUISICION DE BIENES Y SERVICIOS</v>
      </c>
      <c r="E74" s="142" t="str">
        <f>'Presupuesto 2025'!K74</f>
        <v>A-02-02</v>
      </c>
      <c r="F74" s="142" t="str">
        <f>'Presupuesto 2025'!L74</f>
        <v>ADQUISICIONES DIFERENTES DE ACTIVOS</v>
      </c>
      <c r="G74" s="142" t="str">
        <f>'Presupuesto 2025'!M74</f>
        <v>A-02-02-02</v>
      </c>
      <c r="H74" s="142" t="str">
        <f>'Presupuesto 2025'!N74</f>
        <v>ADQUISICIÓN DE SERVICIOS</v>
      </c>
      <c r="I74" s="142" t="str">
        <f>'Presupuesto 2025'!O74</f>
        <v>A-02-02-02-005</v>
      </c>
      <c r="J74" s="142" t="str">
        <f>'Presupuesto 2025'!P74</f>
        <v>SERVICIOS DE LA CONSTRUCCIÓN</v>
      </c>
      <c r="K74" s="142" t="str">
        <f>'Presupuesto 2025'!Q74</f>
        <v>A-02-02-02-005-004</v>
      </c>
      <c r="L74" s="142">
        <f>'Presupuesto 2025'!R74</f>
        <v>0</v>
      </c>
      <c r="M74" s="142">
        <f>'Presupuesto 2025'!S74</f>
        <v>0</v>
      </c>
      <c r="N74" s="142">
        <f>'Presupuesto 2025'!T74</f>
        <v>0</v>
      </c>
      <c r="O74" s="142">
        <f>'Presupuesto 2025'!U74</f>
        <v>0</v>
      </c>
      <c r="P74" s="142" t="str">
        <f>'Presupuesto 2025'!V74</f>
        <v>c. SECRETARIA GENERAL</v>
      </c>
      <c r="Q74" s="142" t="str">
        <f>'Presupuesto 2025'!W74</f>
        <v>c. Subdirección Administrativa</v>
      </c>
      <c r="R74" s="142" t="str">
        <f>'Presupuesto 2025'!X74</f>
        <v>Grupo de Gestión Administrativa</v>
      </c>
      <c r="S74" s="142" t="str">
        <f>'Presupuesto 2025'!Y74</f>
        <v>Adquisición de elementos requeridos para el funcionamiento - Instalación</v>
      </c>
      <c r="T74" s="143">
        <f>'Presupuesto 2025'!Z74</f>
        <v>0</v>
      </c>
      <c r="U74" s="143">
        <f>'Presupuesto 2025'!AA74</f>
        <v>0</v>
      </c>
      <c r="V74" s="143">
        <f>'Presupuesto 2025'!AB74</f>
        <v>0</v>
      </c>
      <c r="W74" s="143">
        <f>'Presupuesto 2025'!AC74</f>
        <v>0</v>
      </c>
      <c r="X74" s="143">
        <f>'Presupuesto 2025'!AD74</f>
        <v>0</v>
      </c>
      <c r="Y74" s="143">
        <f>'Presupuesto 2025'!AE74</f>
        <v>0</v>
      </c>
      <c r="Z74" s="143">
        <f>'Presupuesto 2025'!AF74</f>
        <v>0</v>
      </c>
      <c r="AA74" s="143">
        <f>'Presupuesto 2025'!AG74</f>
        <v>0</v>
      </c>
      <c r="AB74" s="143">
        <f>'Presupuesto 2025'!AH74</f>
        <v>0</v>
      </c>
      <c r="AC74" s="143">
        <f>'Presupuesto 2025'!AI74</f>
        <v>0</v>
      </c>
      <c r="AD74" s="143">
        <f>'Presupuesto 2025'!AJ74</f>
        <v>0</v>
      </c>
      <c r="AE74" s="143">
        <f>'Presupuesto 2025'!AK74</f>
        <v>0</v>
      </c>
      <c r="AF74" s="143">
        <f>'Presupuesto 2025'!AL74</f>
        <v>0</v>
      </c>
      <c r="AG74" s="143">
        <f>'Presupuesto 2025'!AM74</f>
        <v>0</v>
      </c>
      <c r="AH74" s="143">
        <f>'Presupuesto 2025'!AZ74</f>
        <v>0</v>
      </c>
    </row>
    <row r="75" spans="1:34" x14ac:dyDescent="0.25">
      <c r="A75" s="142">
        <f>'Presupuesto 2025'!G75</f>
        <v>332.20600000000002</v>
      </c>
      <c r="B75" s="142" t="str">
        <f>'Presupuesto 2025'!H75</f>
        <v>F</v>
      </c>
      <c r="C75" s="142" t="str">
        <f>'Presupuesto 2025'!I75</f>
        <v>G</v>
      </c>
      <c r="D75" s="142" t="str">
        <f>'Presupuesto 2025'!J75</f>
        <v>2. ADQUISICION DE BIENES Y SERVICIOS</v>
      </c>
      <c r="E75" s="142" t="str">
        <f>'Presupuesto 2025'!K75</f>
        <v>A-02-02</v>
      </c>
      <c r="F75" s="142" t="str">
        <f>'Presupuesto 2025'!L75</f>
        <v>ADQUISICIONES DIFERENTES DE ACTIVOS</v>
      </c>
      <c r="G75" s="142" t="str">
        <f>'Presupuesto 2025'!M75</f>
        <v>A-02-02-01</v>
      </c>
      <c r="H75" s="142" t="str">
        <f>'Presupuesto 2025'!N75</f>
        <v>MATERIALES Y SUMINISTROS</v>
      </c>
      <c r="I75" s="142" t="str">
        <f>'Presupuesto 2025'!O75</f>
        <v>A-02-02-01-003</v>
      </c>
      <c r="J75" s="142" t="str">
        <f>'Presupuesto 2025'!P75</f>
        <v>OTROS BIENES TRANSPORTABLES (EXCEPTO PRODUCTOS METÁLICOS, MAQUINARIA Y EQUIPO)</v>
      </c>
      <c r="K75" s="142" t="str">
        <f>'Presupuesto 2025'!Q75</f>
        <v>A-02-02-01-003-005</v>
      </c>
      <c r="L75" s="142">
        <f>'Presupuesto 2025'!R75</f>
        <v>0</v>
      </c>
      <c r="M75" s="142">
        <f>'Presupuesto 2025'!S75</f>
        <v>0</v>
      </c>
      <c r="N75" s="142">
        <f>'Presupuesto 2025'!T75</f>
        <v>0</v>
      </c>
      <c r="O75" s="142">
        <f>'Presupuesto 2025'!U75</f>
        <v>0</v>
      </c>
      <c r="P75" s="142" t="str">
        <f>'Presupuesto 2025'!V75</f>
        <v>c. SECRETARIA GENERAL</v>
      </c>
      <c r="Q75" s="142" t="str">
        <f>'Presupuesto 2025'!W75</f>
        <v>c. Subdirección Administrativa</v>
      </c>
      <c r="R75" s="142" t="str">
        <f>'Presupuesto 2025'!X75</f>
        <v>Grupo de Gestión Administrativa</v>
      </c>
      <c r="S75" s="142" t="str">
        <f>'Presupuesto 2025'!Y75</f>
        <v>Adquisición de elementos requeridos para el funcionamiento - Recarga de Extintores</v>
      </c>
      <c r="T75" s="143">
        <f>'Presupuesto 2025'!Z75</f>
        <v>0</v>
      </c>
      <c r="U75" s="143">
        <f>'Presupuesto 2025'!AA75</f>
        <v>0</v>
      </c>
      <c r="V75" s="143">
        <f>'Presupuesto 2025'!AB75</f>
        <v>0</v>
      </c>
      <c r="W75" s="143">
        <f>'Presupuesto 2025'!AC75</f>
        <v>0</v>
      </c>
      <c r="X75" s="143">
        <f>'Presupuesto 2025'!AD75</f>
        <v>0</v>
      </c>
      <c r="Y75" s="143">
        <f>'Presupuesto 2025'!AE75</f>
        <v>0</v>
      </c>
      <c r="Z75" s="143">
        <f>'Presupuesto 2025'!AF75</f>
        <v>0</v>
      </c>
      <c r="AA75" s="143">
        <f>'Presupuesto 2025'!AG75</f>
        <v>0</v>
      </c>
      <c r="AB75" s="143">
        <f>'Presupuesto 2025'!AH75</f>
        <v>0</v>
      </c>
      <c r="AC75" s="143">
        <f>'Presupuesto 2025'!AI75</f>
        <v>0</v>
      </c>
      <c r="AD75" s="143">
        <f>'Presupuesto 2025'!AJ75</f>
        <v>0</v>
      </c>
      <c r="AE75" s="143">
        <f>'Presupuesto 2025'!AK75</f>
        <v>0</v>
      </c>
      <c r="AF75" s="143">
        <f>'Presupuesto 2025'!AL75</f>
        <v>0</v>
      </c>
      <c r="AG75" s="143">
        <f>'Presupuesto 2025'!AM75</f>
        <v>0</v>
      </c>
      <c r="AH75" s="143">
        <f>'Presupuesto 2025'!AZ75</f>
        <v>0</v>
      </c>
    </row>
    <row r="76" spans="1:34" x14ac:dyDescent="0.25">
      <c r="A76" s="142">
        <f>'Presupuesto 2025'!G76</f>
        <v>332.20699999999999</v>
      </c>
      <c r="B76" s="142" t="str">
        <f>'Presupuesto 2025'!H76</f>
        <v>F</v>
      </c>
      <c r="C76" s="142" t="str">
        <f>'Presupuesto 2025'!I76</f>
        <v>G</v>
      </c>
      <c r="D76" s="142" t="str">
        <f>'Presupuesto 2025'!J76</f>
        <v>2. ADQUISICION DE BIENES Y SERVICIOS</v>
      </c>
      <c r="E76" s="142" t="str">
        <f>'Presupuesto 2025'!K76</f>
        <v>A-02-02</v>
      </c>
      <c r="F76" s="142" t="str">
        <f>'Presupuesto 2025'!L76</f>
        <v>ADQUISICIONES DIFERENTES DE ACTIVOS</v>
      </c>
      <c r="G76" s="142" t="str">
        <f>'Presupuesto 2025'!M76</f>
        <v>A-02-02-01</v>
      </c>
      <c r="H76" s="142" t="str">
        <f>'Presupuesto 2025'!N76</f>
        <v>MATERIALES Y SUMINISTROS</v>
      </c>
      <c r="I76" s="142" t="str">
        <f>'Presupuesto 2025'!O76</f>
        <v>A-02-02-01-003</v>
      </c>
      <c r="J76" s="142" t="str">
        <f>'Presupuesto 2025'!P76</f>
        <v>OTROS BIENES TRANSPORTABLES (EXCEPTO PRODUCTOS METÁLICOS, MAQUINARIA Y EQUIPO)</v>
      </c>
      <c r="K76" s="142" t="str">
        <f>'Presupuesto 2025'!Q76</f>
        <v>A-02-02-01-003-006</v>
      </c>
      <c r="L76" s="142">
        <f>'Presupuesto 2025'!R76</f>
        <v>0</v>
      </c>
      <c r="M76" s="142">
        <f>'Presupuesto 2025'!S76</f>
        <v>0</v>
      </c>
      <c r="N76" s="142">
        <f>'Presupuesto 2025'!T76</f>
        <v>0</v>
      </c>
      <c r="O76" s="142">
        <f>'Presupuesto 2025'!U76</f>
        <v>0</v>
      </c>
      <c r="P76" s="142" t="str">
        <f>'Presupuesto 2025'!V76</f>
        <v>c. SECRETARIA GENERAL</v>
      </c>
      <c r="Q76" s="142" t="str">
        <f>'Presupuesto 2025'!W76</f>
        <v>c. Subdirección Administrativa</v>
      </c>
      <c r="R76" s="142" t="str">
        <f>'Presupuesto 2025'!X76</f>
        <v>Grupo de Gestión Administrativa</v>
      </c>
      <c r="S76" s="142" t="str">
        <f>'Presupuesto 2025'!Y76</f>
        <v>Adquisición de elementos requeridos para el funcionamiento - Peliculas Solares</v>
      </c>
      <c r="T76" s="143">
        <f>'Presupuesto 2025'!Z76</f>
        <v>0</v>
      </c>
      <c r="U76" s="143">
        <f>'Presupuesto 2025'!AA76</f>
        <v>0</v>
      </c>
      <c r="V76" s="143">
        <f>'Presupuesto 2025'!AB76</f>
        <v>0</v>
      </c>
      <c r="W76" s="143">
        <f>'Presupuesto 2025'!AC76</f>
        <v>0</v>
      </c>
      <c r="X76" s="143">
        <f>'Presupuesto 2025'!AD76</f>
        <v>0</v>
      </c>
      <c r="Y76" s="143">
        <f>'Presupuesto 2025'!AE76</f>
        <v>0</v>
      </c>
      <c r="Z76" s="143">
        <f>'Presupuesto 2025'!AF76</f>
        <v>0</v>
      </c>
      <c r="AA76" s="143">
        <f>'Presupuesto 2025'!AG76</f>
        <v>0</v>
      </c>
      <c r="AB76" s="143">
        <f>'Presupuesto 2025'!AH76</f>
        <v>0</v>
      </c>
      <c r="AC76" s="143">
        <f>'Presupuesto 2025'!AI76</f>
        <v>0</v>
      </c>
      <c r="AD76" s="143">
        <f>'Presupuesto 2025'!AJ76</f>
        <v>0</v>
      </c>
      <c r="AE76" s="143">
        <f>'Presupuesto 2025'!AK76</f>
        <v>0</v>
      </c>
      <c r="AF76" s="143">
        <f>'Presupuesto 2025'!AL76</f>
        <v>0</v>
      </c>
      <c r="AG76" s="143">
        <f>'Presupuesto 2025'!AM76</f>
        <v>0</v>
      </c>
      <c r="AH76" s="143">
        <f>'Presupuesto 2025'!AZ76</f>
        <v>0</v>
      </c>
    </row>
    <row r="77" spans="1:34" x14ac:dyDescent="0.25">
      <c r="A77" s="142">
        <f>'Presupuesto 2025'!G77</f>
        <v>332.20800000000003</v>
      </c>
      <c r="B77" s="142" t="str">
        <f>'Presupuesto 2025'!H77</f>
        <v>F</v>
      </c>
      <c r="C77" s="142" t="str">
        <f>'Presupuesto 2025'!I77</f>
        <v>GA</v>
      </c>
      <c r="D77" s="142" t="str">
        <f>'Presupuesto 2025'!J77</f>
        <v>2. ADQUISICION DE BIENES Y SERVICIOS</v>
      </c>
      <c r="E77" s="142" t="str">
        <f>'Presupuesto 2025'!K77</f>
        <v>A-02-01</v>
      </c>
      <c r="F77" s="142" t="str">
        <f>'Presupuesto 2025'!L77</f>
        <v>ADQUISICIÓN DE ACTIVOS NO FINANCIEROS</v>
      </c>
      <c r="G77" s="142" t="str">
        <f>'Presupuesto 2025'!M77</f>
        <v>A-02-01-01</v>
      </c>
      <c r="H77" s="142" t="str">
        <f>'Presupuesto 2025'!N77</f>
        <v>MATERIALES Y SUMINISTROS</v>
      </c>
      <c r="I77" s="142" t="str">
        <f>'Presupuesto 2025'!O77</f>
        <v>A-02-01-01-004</v>
      </c>
      <c r="J77" s="142" t="str">
        <f>'Presupuesto 2025'!P77</f>
        <v>MAQUINARIA Y EQUIPO</v>
      </c>
      <c r="K77" s="142" t="str">
        <f>'Presupuesto 2025'!Q77</f>
        <v>A-02-01-01-004-003</v>
      </c>
      <c r="L77" s="142">
        <f>'Presupuesto 2025'!R77</f>
        <v>0</v>
      </c>
      <c r="M77" s="142">
        <f>'Presupuesto 2025'!S77</f>
        <v>0</v>
      </c>
      <c r="N77" s="142">
        <f>'Presupuesto 2025'!T77</f>
        <v>0</v>
      </c>
      <c r="O77" s="142">
        <f>'Presupuesto 2025'!U77</f>
        <v>0</v>
      </c>
      <c r="P77" s="142" t="str">
        <f>'Presupuesto 2025'!V77</f>
        <v>c. SECRETARIA GENERAL</v>
      </c>
      <c r="Q77" s="142" t="str">
        <f>'Presupuesto 2025'!W77</f>
        <v>c. Subdirección Administrativa</v>
      </c>
      <c r="R77" s="142" t="str">
        <f>'Presupuesto 2025'!X77</f>
        <v>Grupo de Gestión Administrativa</v>
      </c>
      <c r="S77" s="142" t="str">
        <f>'Presupuesto 2025'!Y77</f>
        <v>Adquisición de elementos requeridos para el funcionamiento - Maq usos generales</v>
      </c>
      <c r="T77" s="143">
        <f>'Presupuesto 2025'!Z77</f>
        <v>0</v>
      </c>
      <c r="U77" s="143">
        <f>'Presupuesto 2025'!AA77</f>
        <v>0</v>
      </c>
      <c r="V77" s="143">
        <f>'Presupuesto 2025'!AB77</f>
        <v>0</v>
      </c>
      <c r="W77" s="143">
        <f>'Presupuesto 2025'!AC77</f>
        <v>0</v>
      </c>
      <c r="X77" s="143">
        <f>'Presupuesto 2025'!AD77</f>
        <v>0</v>
      </c>
      <c r="Y77" s="143">
        <f>'Presupuesto 2025'!AE77</f>
        <v>0</v>
      </c>
      <c r="Z77" s="143">
        <f>'Presupuesto 2025'!AF77</f>
        <v>0</v>
      </c>
      <c r="AA77" s="143">
        <f>'Presupuesto 2025'!AG77</f>
        <v>0</v>
      </c>
      <c r="AB77" s="143">
        <f>'Presupuesto 2025'!AH77</f>
        <v>0</v>
      </c>
      <c r="AC77" s="143">
        <f>'Presupuesto 2025'!AI77</f>
        <v>0</v>
      </c>
      <c r="AD77" s="143">
        <f>'Presupuesto 2025'!AJ77</f>
        <v>0</v>
      </c>
      <c r="AE77" s="143">
        <f>'Presupuesto 2025'!AK77</f>
        <v>0</v>
      </c>
      <c r="AF77" s="143">
        <f>'Presupuesto 2025'!AL77</f>
        <v>0</v>
      </c>
      <c r="AG77" s="143">
        <f>'Presupuesto 2025'!AM77</f>
        <v>0</v>
      </c>
      <c r="AH77" s="143">
        <f>'Presupuesto 2025'!AZ77</f>
        <v>0</v>
      </c>
    </row>
    <row r="78" spans="1:34" x14ac:dyDescent="0.25">
      <c r="A78" s="142">
        <f>'Presupuesto 2025'!G78</f>
        <v>332.209</v>
      </c>
      <c r="B78" s="142" t="str">
        <f>'Presupuesto 2025'!H78</f>
        <v>F</v>
      </c>
      <c r="C78" s="142" t="str">
        <f>'Presupuesto 2025'!I78</f>
        <v>GA</v>
      </c>
      <c r="D78" s="142" t="str">
        <f>'Presupuesto 2025'!J78</f>
        <v>2. ADQUISICION DE BIENES Y SERVICIOS</v>
      </c>
      <c r="E78" s="142" t="str">
        <f>'Presupuesto 2025'!K78</f>
        <v>A-02-01</v>
      </c>
      <c r="F78" s="142" t="str">
        <f>'Presupuesto 2025'!L78</f>
        <v>ADQUISICIÓN DE ACTIVOS NO FINANCIEROS</v>
      </c>
      <c r="G78" s="142" t="str">
        <f>'Presupuesto 2025'!M78</f>
        <v>A-02-01-01</v>
      </c>
      <c r="H78" s="142" t="str">
        <f>'Presupuesto 2025'!N78</f>
        <v>MATERIALES Y SUMINISTROS</v>
      </c>
      <c r="I78" s="142" t="str">
        <f>'Presupuesto 2025'!O78</f>
        <v>A-02-01-01-004</v>
      </c>
      <c r="J78" s="142" t="str">
        <f>'Presupuesto 2025'!P78</f>
        <v>MAQUINARIA Y EQUIPO</v>
      </c>
      <c r="K78" s="142" t="str">
        <f>'Presupuesto 2025'!Q78</f>
        <v>A-02-01-01-004-004</v>
      </c>
      <c r="L78" s="142">
        <f>'Presupuesto 2025'!R78</f>
        <v>0</v>
      </c>
      <c r="M78" s="142">
        <f>'Presupuesto 2025'!S78</f>
        <v>0</v>
      </c>
      <c r="N78" s="142">
        <f>'Presupuesto 2025'!T78</f>
        <v>0</v>
      </c>
      <c r="O78" s="142">
        <f>'Presupuesto 2025'!U78</f>
        <v>0</v>
      </c>
      <c r="P78" s="142" t="str">
        <f>'Presupuesto 2025'!V78</f>
        <v>c. SECRETARIA GENERAL</v>
      </c>
      <c r="Q78" s="142" t="str">
        <f>'Presupuesto 2025'!W78</f>
        <v>c. Subdirección Administrativa</v>
      </c>
      <c r="R78" s="142" t="str">
        <f>'Presupuesto 2025'!X78</f>
        <v>Grupo de Gestión Administrativa</v>
      </c>
      <c r="S78" s="142" t="str">
        <f>'Presupuesto 2025'!Y78</f>
        <v>Adquisición de elementos requeridos para el funcionamiento - Maq usos especiales</v>
      </c>
      <c r="T78" s="143">
        <f>'Presupuesto 2025'!Z78</f>
        <v>89798895</v>
      </c>
      <c r="U78" s="143">
        <f>'Presupuesto 2025'!AA78</f>
        <v>0</v>
      </c>
      <c r="V78" s="143">
        <f>'Presupuesto 2025'!AB78</f>
        <v>0</v>
      </c>
      <c r="W78" s="143">
        <f>'Presupuesto 2025'!AC78</f>
        <v>0</v>
      </c>
      <c r="X78" s="143">
        <f>'Presupuesto 2025'!AD78</f>
        <v>0</v>
      </c>
      <c r="Y78" s="143">
        <f>'Presupuesto 2025'!AE78</f>
        <v>0</v>
      </c>
      <c r="Z78" s="143">
        <f>'Presupuesto 2025'!AF78</f>
        <v>0</v>
      </c>
      <c r="AA78" s="143">
        <f>'Presupuesto 2025'!AG78</f>
        <v>0</v>
      </c>
      <c r="AB78" s="143">
        <f>'Presupuesto 2025'!AH78</f>
        <v>0</v>
      </c>
      <c r="AC78" s="143">
        <f>'Presupuesto 2025'!AI78</f>
        <v>0</v>
      </c>
      <c r="AD78" s="143">
        <f>'Presupuesto 2025'!AJ78</f>
        <v>0</v>
      </c>
      <c r="AE78" s="143">
        <f>'Presupuesto 2025'!AK78</f>
        <v>0</v>
      </c>
      <c r="AF78" s="143">
        <f>'Presupuesto 2025'!AL78</f>
        <v>0</v>
      </c>
      <c r="AG78" s="143">
        <f>'Presupuesto 2025'!AM78</f>
        <v>0</v>
      </c>
      <c r="AH78" s="143">
        <f>'Presupuesto 2025'!AZ78</f>
        <v>89798895</v>
      </c>
    </row>
    <row r="79" spans="1:34" x14ac:dyDescent="0.25">
      <c r="A79" s="142">
        <f>'Presupuesto 2025'!G79</f>
        <v>332.21100000000001</v>
      </c>
      <c r="B79" s="142" t="str">
        <f>'Presupuesto 2025'!H79</f>
        <v>F</v>
      </c>
      <c r="C79" s="142" t="str">
        <f>'Presupuesto 2025'!I79</f>
        <v>G</v>
      </c>
      <c r="D79" s="142" t="str">
        <f>'Presupuesto 2025'!J79</f>
        <v>2. ADQUISICION DE BIENES Y SERVICIOS</v>
      </c>
      <c r="E79" s="142" t="str">
        <f>'Presupuesto 2025'!K79</f>
        <v>A-02-02</v>
      </c>
      <c r="F79" s="142" t="str">
        <f>'Presupuesto 2025'!L79</f>
        <v>ADQUISICIONES DIFERENTES DE ACTIVOS</v>
      </c>
      <c r="G79" s="142" t="str">
        <f>'Presupuesto 2025'!M79</f>
        <v>A-02-02-02</v>
      </c>
      <c r="H79" s="142" t="str">
        <f>'Presupuesto 2025'!N79</f>
        <v>ADQUISICIÓN DE SERVICIOS</v>
      </c>
      <c r="I79" s="142" t="str">
        <f>'Presupuesto 2025'!O79</f>
        <v>A-02-02-02-007</v>
      </c>
      <c r="J79" s="142" t="str">
        <f>'Presupuesto 2025'!P79</f>
        <v>SERVICIOS FINANCIEROS Y SERVICIOS CONEXOS, SERVICIOS INMOBILIARIOS Y SERVICIOS DE LEASING</v>
      </c>
      <c r="K79" s="142" t="str">
        <f>'Presupuesto 2025'!Q79</f>
        <v>A-02-02-02-007-002</v>
      </c>
      <c r="L79" s="142">
        <f>'Presupuesto 2025'!R79</f>
        <v>0</v>
      </c>
      <c r="M79" s="142">
        <f>'Presupuesto 2025'!S79</f>
        <v>0</v>
      </c>
      <c r="N79" s="142">
        <f>'Presupuesto 2025'!T79</f>
        <v>0</v>
      </c>
      <c r="O79" s="142">
        <f>'Presupuesto 2025'!U79</f>
        <v>0</v>
      </c>
      <c r="P79" s="142" t="str">
        <f>'Presupuesto 2025'!V79</f>
        <v>c. SECRETARIA GENERAL</v>
      </c>
      <c r="Q79" s="142" t="str">
        <f>'Presupuesto 2025'!W79</f>
        <v>c. Subdirección Administrativa</v>
      </c>
      <c r="R79" s="142" t="str">
        <f>'Presupuesto 2025'!X79</f>
        <v>Grupo de Gestión Administrativa</v>
      </c>
      <c r="S79" s="142" t="str">
        <f>'Presupuesto 2025'!Y79</f>
        <v>Arrendamiento de Inmuebles</v>
      </c>
      <c r="T79" s="143">
        <f>'Presupuesto 2025'!Z79</f>
        <v>2505688009</v>
      </c>
      <c r="U79" s="143">
        <f>'Presupuesto 2025'!AA79</f>
        <v>0</v>
      </c>
      <c r="V79" s="143">
        <f>'Presupuesto 2025'!AB79</f>
        <v>0</v>
      </c>
      <c r="W79" s="143">
        <f>'Presupuesto 2025'!AC79</f>
        <v>0</v>
      </c>
      <c r="X79" s="143">
        <f>'Presupuesto 2025'!AD79</f>
        <v>0</v>
      </c>
      <c r="Y79" s="143">
        <f>'Presupuesto 2025'!AE79</f>
        <v>0</v>
      </c>
      <c r="Z79" s="143">
        <f>'Presupuesto 2025'!AF79</f>
        <v>0</v>
      </c>
      <c r="AA79" s="143">
        <f>'Presupuesto 2025'!AG79</f>
        <v>0</v>
      </c>
      <c r="AB79" s="143">
        <f>'Presupuesto 2025'!AH79</f>
        <v>0</v>
      </c>
      <c r="AC79" s="143">
        <f>'Presupuesto 2025'!AI79</f>
        <v>0</v>
      </c>
      <c r="AD79" s="143">
        <f>'Presupuesto 2025'!AJ79</f>
        <v>0</v>
      </c>
      <c r="AE79" s="143">
        <f>'Presupuesto 2025'!AK79</f>
        <v>0</v>
      </c>
      <c r="AF79" s="143">
        <f>'Presupuesto 2025'!AL79</f>
        <v>0</v>
      </c>
      <c r="AG79" s="143">
        <f>'Presupuesto 2025'!AM79</f>
        <v>0</v>
      </c>
      <c r="AH79" s="143">
        <f>'Presupuesto 2025'!AZ79</f>
        <v>2505688009</v>
      </c>
    </row>
    <row r="80" spans="1:34" x14ac:dyDescent="0.25">
      <c r="A80" s="142">
        <f>'Presupuesto 2025'!G80</f>
        <v>332.30399999999997</v>
      </c>
      <c r="B80" s="142" t="str">
        <f>'Presupuesto 2025'!H80</f>
        <v>F</v>
      </c>
      <c r="C80" s="142" t="str">
        <f>'Presupuesto 2025'!I80</f>
        <v>T</v>
      </c>
      <c r="D80" s="142" t="str">
        <f>'Presupuesto 2025'!J80</f>
        <v xml:space="preserve">3. TRANSFERENCIAS </v>
      </c>
      <c r="E80" s="142" t="str">
        <f>'Presupuesto 2025'!K80</f>
        <v>A-03-03-01-001</v>
      </c>
      <c r="F80" s="142" t="str">
        <f>'Presupuesto 2025'!L80</f>
        <v>FONDO DE PROGRAMAS ESPECIALES PARA LA PAZ: PROGRAMA DE REINTEGRACIÓN SOCIAL Y ECONÓMICA</v>
      </c>
      <c r="G80" s="142" t="str">
        <f>'Presupuesto 2025'!M80</f>
        <v>A-03-03-01-001</v>
      </c>
      <c r="H80" s="142" t="str">
        <f>'Presupuesto 2025'!N80</f>
        <v>FONDO DE PROGRAMAS ESPECIALES PARA LA PAZ: PROGRAMA DE REINTEGRACIÓN SOCIAL Y ECONÓMICA</v>
      </c>
      <c r="I80" s="142" t="str">
        <f>'Presupuesto 2025'!O80</f>
        <v>A-03-03-01-001</v>
      </c>
      <c r="J80" s="142" t="str">
        <f>'Presupuesto 2025'!P80</f>
        <v>FONDO DE PROGRAMAS ESPECIALES PARA LA PAZ: PROGRAMA DE REINTEGRACIÓN SOCIAL Y ECONÓMICA</v>
      </c>
      <c r="K80" s="142" t="str">
        <f>'Presupuesto 2025'!Q80</f>
        <v>A-03-03-01-001</v>
      </c>
      <c r="L80" s="142">
        <f>'Presupuesto 2025'!R80</f>
        <v>0</v>
      </c>
      <c r="M80" s="142">
        <f>'Presupuesto 2025'!S80</f>
        <v>0</v>
      </c>
      <c r="N80" s="142">
        <f>'Presupuesto 2025'!T80</f>
        <v>0</v>
      </c>
      <c r="O80" s="142">
        <f>'Presupuesto 2025'!U80</f>
        <v>0</v>
      </c>
      <c r="P80" s="142" t="str">
        <f>'Presupuesto 2025'!V80</f>
        <v>c. SECRETARIA GENERAL</v>
      </c>
      <c r="Q80" s="142" t="str">
        <f>'Presupuesto 2025'!W80</f>
        <v>c. Subdirección Administrativa</v>
      </c>
      <c r="R80" s="142" t="str">
        <f>'Presupuesto 2025'!X80</f>
        <v>Grupo de Gestión Administrativa</v>
      </c>
      <c r="S80" s="142" t="str">
        <f>'Presupuesto 2025'!Y80</f>
        <v>Arrendamiento de Inmuebles</v>
      </c>
      <c r="T80" s="143">
        <f>'Presupuesto 2025'!Z80</f>
        <v>4929321121</v>
      </c>
      <c r="U80" s="143">
        <f>'Presupuesto 2025'!AA80</f>
        <v>0</v>
      </c>
      <c r="V80" s="143">
        <f>'Presupuesto 2025'!AB80</f>
        <v>0</v>
      </c>
      <c r="W80" s="143">
        <f>'Presupuesto 2025'!AC80</f>
        <v>0</v>
      </c>
      <c r="X80" s="143">
        <f>'Presupuesto 2025'!AD80</f>
        <v>0</v>
      </c>
      <c r="Y80" s="143">
        <f>'Presupuesto 2025'!AE80</f>
        <v>0</v>
      </c>
      <c r="Z80" s="143">
        <f>'Presupuesto 2025'!AF80</f>
        <v>0</v>
      </c>
      <c r="AA80" s="143">
        <f>'Presupuesto 2025'!AG80</f>
        <v>0</v>
      </c>
      <c r="AB80" s="143">
        <f>'Presupuesto 2025'!AH80</f>
        <v>0</v>
      </c>
      <c r="AC80" s="143">
        <f>'Presupuesto 2025'!AI80</f>
        <v>0</v>
      </c>
      <c r="AD80" s="143">
        <f>'Presupuesto 2025'!AJ80</f>
        <v>0</v>
      </c>
      <c r="AE80" s="143">
        <f>'Presupuesto 2025'!AK80</f>
        <v>0</v>
      </c>
      <c r="AF80" s="143">
        <f>'Presupuesto 2025'!AL80</f>
        <v>0</v>
      </c>
      <c r="AG80" s="143">
        <f>'Presupuesto 2025'!AM80</f>
        <v>0</v>
      </c>
      <c r="AH80" s="143">
        <f>'Presupuesto 2025'!AZ80</f>
        <v>4929321121</v>
      </c>
    </row>
    <row r="81" spans="1:34" x14ac:dyDescent="0.25">
      <c r="A81" s="142">
        <f>'Presupuesto 2025'!G81</f>
        <v>332.30500000000001</v>
      </c>
      <c r="B81" s="142" t="str">
        <f>'Presupuesto 2025'!H81</f>
        <v>F</v>
      </c>
      <c r="C81" s="142" t="str">
        <f>'Presupuesto 2025'!I81</f>
        <v>T</v>
      </c>
      <c r="D81" s="142" t="str">
        <f>'Presupuesto 2025'!J81</f>
        <v xml:space="preserve">3. TRANSFERENCIAS </v>
      </c>
      <c r="E81" s="142" t="str">
        <f>'Presupuesto 2025'!K81</f>
        <v>A-03-03-01-001</v>
      </c>
      <c r="F81" s="142" t="str">
        <f>'Presupuesto 2025'!L81</f>
        <v>FONDO DE PROGRAMAS ESPECIALES PARA LA PAZ: PROGRAMA DE REINTEGRACIÓN SOCIAL Y ECONÓMICA</v>
      </c>
      <c r="G81" s="142" t="str">
        <f>'Presupuesto 2025'!M81</f>
        <v>A-03-03-01-001</v>
      </c>
      <c r="H81" s="142" t="str">
        <f>'Presupuesto 2025'!N81</f>
        <v>FONDO DE PROGRAMAS ESPECIALES PARA LA PAZ: PROGRAMA DE REINTEGRACIÓN SOCIAL Y ECONÓMICA</v>
      </c>
      <c r="I81" s="142" t="str">
        <f>'Presupuesto 2025'!O81</f>
        <v>A-03-03-01-001</v>
      </c>
      <c r="J81" s="142" t="str">
        <f>'Presupuesto 2025'!P81</f>
        <v>FONDO DE PROGRAMAS ESPECIALES PARA LA PAZ: PROGRAMA DE REINTEGRACIÓN SOCIAL Y ECONÓMICA</v>
      </c>
      <c r="K81" s="142" t="str">
        <f>'Presupuesto 2025'!Q81</f>
        <v>A-03-03-01-001</v>
      </c>
      <c r="L81" s="142">
        <f>'Presupuesto 2025'!R81</f>
        <v>0</v>
      </c>
      <c r="M81" s="142">
        <f>'Presupuesto 2025'!S81</f>
        <v>0</v>
      </c>
      <c r="N81" s="142">
        <f>'Presupuesto 2025'!T81</f>
        <v>0</v>
      </c>
      <c r="O81" s="142">
        <f>'Presupuesto 2025'!U81</f>
        <v>0</v>
      </c>
      <c r="P81" s="142" t="str">
        <f>'Presupuesto 2025'!V81</f>
        <v>c. SECRETARIA GENERAL</v>
      </c>
      <c r="Q81" s="142" t="str">
        <f>'Presupuesto 2025'!W81</f>
        <v>c. Subdirección Administrativa</v>
      </c>
      <c r="R81" s="142" t="str">
        <f>'Presupuesto 2025'!X81</f>
        <v>Grupo de Gestión Administrativa</v>
      </c>
      <c r="S81" s="142" t="str">
        <f>'Presupuesto 2025'!Y81</f>
        <v>Adquisición Elementos de Ferreteria</v>
      </c>
      <c r="T81" s="143">
        <f>'Presupuesto 2025'!Z81</f>
        <v>0</v>
      </c>
      <c r="U81" s="143">
        <f>'Presupuesto 2025'!AA81</f>
        <v>0</v>
      </c>
      <c r="V81" s="143">
        <f>'Presupuesto 2025'!AB81</f>
        <v>0</v>
      </c>
      <c r="W81" s="143">
        <f>'Presupuesto 2025'!AC81</f>
        <v>0</v>
      </c>
      <c r="X81" s="143">
        <f>'Presupuesto 2025'!AD81</f>
        <v>0</v>
      </c>
      <c r="Y81" s="143">
        <f>'Presupuesto 2025'!AE81</f>
        <v>0</v>
      </c>
      <c r="Z81" s="143">
        <f>'Presupuesto 2025'!AF81</f>
        <v>0</v>
      </c>
      <c r="AA81" s="143">
        <f>'Presupuesto 2025'!AG81</f>
        <v>0</v>
      </c>
      <c r="AB81" s="143">
        <f>'Presupuesto 2025'!AH81</f>
        <v>0</v>
      </c>
      <c r="AC81" s="143">
        <f>'Presupuesto 2025'!AI81</f>
        <v>0</v>
      </c>
      <c r="AD81" s="143">
        <f>'Presupuesto 2025'!AJ81</f>
        <v>0</v>
      </c>
      <c r="AE81" s="143">
        <f>'Presupuesto 2025'!AK81</f>
        <v>0</v>
      </c>
      <c r="AF81" s="143">
        <f>'Presupuesto 2025'!AL81</f>
        <v>0</v>
      </c>
      <c r="AG81" s="143">
        <f>'Presupuesto 2025'!AM81</f>
        <v>0</v>
      </c>
      <c r="AH81" s="143">
        <f>'Presupuesto 2025'!AZ81</f>
        <v>0</v>
      </c>
    </row>
    <row r="82" spans="1:34" x14ac:dyDescent="0.25">
      <c r="A82" s="142">
        <f>'Presupuesto 2025'!G82</f>
        <v>332.21199999999999</v>
      </c>
      <c r="B82" s="142" t="str">
        <f>'Presupuesto 2025'!H82</f>
        <v>F</v>
      </c>
      <c r="C82" s="142" t="str">
        <f>'Presupuesto 2025'!I82</f>
        <v>G</v>
      </c>
      <c r="D82" s="142" t="str">
        <f>'Presupuesto 2025'!J82</f>
        <v>2. ADQUISICION DE BIENES Y SERVICIOS</v>
      </c>
      <c r="E82" s="142" t="str">
        <f>'Presupuesto 2025'!K82</f>
        <v>A-02-02</v>
      </c>
      <c r="F82" s="142" t="str">
        <f>'Presupuesto 2025'!L82</f>
        <v>ADQUISICIONES DIFERENTES DE ACTIVOS</v>
      </c>
      <c r="G82" s="142" t="str">
        <f>'Presupuesto 2025'!M82</f>
        <v>A-02-02-02</v>
      </c>
      <c r="H82" s="142" t="str">
        <f>'Presupuesto 2025'!N82</f>
        <v>ADQUISICIÓN DE SERVICIOS</v>
      </c>
      <c r="I82" s="142" t="str">
        <f>'Presupuesto 2025'!O82</f>
        <v>A-02-02-02-008</v>
      </c>
      <c r="J82" s="142" t="str">
        <f>'Presupuesto 2025'!P82</f>
        <v xml:space="preserve">SERVICIOS PRESTADOS A LAS EMPRESAS Y SERVICIOS DE PRODUCCIÓN </v>
      </c>
      <c r="K82" s="142" t="str">
        <f>'Presupuesto 2025'!Q82</f>
        <v>A-02-02-02-008-005</v>
      </c>
      <c r="L82" s="142">
        <f>'Presupuesto 2025'!R82</f>
        <v>0</v>
      </c>
      <c r="M82" s="142">
        <f>'Presupuesto 2025'!S82</f>
        <v>0</v>
      </c>
      <c r="N82" s="142">
        <f>'Presupuesto 2025'!T82</f>
        <v>0</v>
      </c>
      <c r="O82" s="142">
        <f>'Presupuesto 2025'!U82</f>
        <v>0</v>
      </c>
      <c r="P82" s="142" t="str">
        <f>'Presupuesto 2025'!V82</f>
        <v>c. SECRETARIA GENERAL</v>
      </c>
      <c r="Q82" s="142" t="str">
        <f>'Presupuesto 2025'!W82</f>
        <v>c. Subdirección Administrativa</v>
      </c>
      <c r="R82" s="142" t="str">
        <f>'Presupuesto 2025'!X82</f>
        <v>Grupo de Gestión Administrativa</v>
      </c>
      <c r="S82" s="142" t="str">
        <f>'Presupuesto 2025'!Y82</f>
        <v>Aseo Cafetería y Mantenimiento - Aseo</v>
      </c>
      <c r="T82" s="143">
        <f>'Presupuesto 2025'!Z82</f>
        <v>293617237</v>
      </c>
      <c r="U82" s="143">
        <f>'Presupuesto 2025'!AA82</f>
        <v>0</v>
      </c>
      <c r="V82" s="143">
        <f>'Presupuesto 2025'!AB82</f>
        <v>0</v>
      </c>
      <c r="W82" s="143">
        <f>'Presupuesto 2025'!AC82</f>
        <v>0</v>
      </c>
      <c r="X82" s="143">
        <f>'Presupuesto 2025'!AD82</f>
        <v>0</v>
      </c>
      <c r="Y82" s="143">
        <f>'Presupuesto 2025'!AE82</f>
        <v>0</v>
      </c>
      <c r="Z82" s="143">
        <f>'Presupuesto 2025'!AF82</f>
        <v>0</v>
      </c>
      <c r="AA82" s="143">
        <f>'Presupuesto 2025'!AG82</f>
        <v>0</v>
      </c>
      <c r="AB82" s="143">
        <f>'Presupuesto 2025'!AH82</f>
        <v>0</v>
      </c>
      <c r="AC82" s="143">
        <f>'Presupuesto 2025'!AI82</f>
        <v>0</v>
      </c>
      <c r="AD82" s="143">
        <f>'Presupuesto 2025'!AJ82</f>
        <v>0</v>
      </c>
      <c r="AE82" s="143">
        <f>'Presupuesto 2025'!AK82</f>
        <v>0</v>
      </c>
      <c r="AF82" s="143">
        <f>'Presupuesto 2025'!AL82</f>
        <v>0</v>
      </c>
      <c r="AG82" s="143">
        <f>'Presupuesto 2025'!AM82</f>
        <v>0</v>
      </c>
      <c r="AH82" s="143">
        <f>'Presupuesto 2025'!AZ82</f>
        <v>293617237</v>
      </c>
    </row>
    <row r="83" spans="1:34" x14ac:dyDescent="0.25">
      <c r="A83" s="142">
        <f>'Presupuesto 2025'!G83</f>
        <v>332.21300000000002</v>
      </c>
      <c r="B83" s="142" t="str">
        <f>'Presupuesto 2025'!H83</f>
        <v>F</v>
      </c>
      <c r="C83" s="142" t="str">
        <f>'Presupuesto 2025'!I83</f>
        <v>G</v>
      </c>
      <c r="D83" s="142" t="str">
        <f>'Presupuesto 2025'!J83</f>
        <v>2. ADQUISICION DE BIENES Y SERVICIOS</v>
      </c>
      <c r="E83" s="142" t="str">
        <f>'Presupuesto 2025'!K83</f>
        <v>A-02-02</v>
      </c>
      <c r="F83" s="142" t="str">
        <f>'Presupuesto 2025'!L83</f>
        <v>ADQUISICIONES DIFERENTES DE ACTIVOS</v>
      </c>
      <c r="G83" s="142" t="str">
        <f>'Presupuesto 2025'!M83</f>
        <v>A-02-02-02</v>
      </c>
      <c r="H83" s="142" t="str">
        <f>'Presupuesto 2025'!N83</f>
        <v>ADQUISICIÓN DE SERVICIOS</v>
      </c>
      <c r="I83" s="142" t="str">
        <f>'Presupuesto 2025'!O83</f>
        <v>A-02-02-02-006</v>
      </c>
      <c r="J83" s="142" t="str">
        <f>'Presupuesto 2025'!P83</f>
        <v>SERVICIOS DE ALOJAMIENTO; SERVICIOS DE SUMINISTRO DE COMIDAS Y BEBIDAS; SERVICIOS DE TRANSPORTE; Y SERVICIOS DE DISTRIBUCIÓN DE ELECTRICIDAD, GAS Y AGUA</v>
      </c>
      <c r="K83" s="142" t="str">
        <f>'Presupuesto 2025'!Q83</f>
        <v>A-02-02-02-006-003</v>
      </c>
      <c r="L83" s="142">
        <f>'Presupuesto 2025'!R83</f>
        <v>0</v>
      </c>
      <c r="M83" s="142">
        <f>'Presupuesto 2025'!S83</f>
        <v>0</v>
      </c>
      <c r="N83" s="142">
        <f>'Presupuesto 2025'!T83</f>
        <v>0</v>
      </c>
      <c r="O83" s="142">
        <f>'Presupuesto 2025'!U83</f>
        <v>0</v>
      </c>
      <c r="P83" s="142" t="str">
        <f>'Presupuesto 2025'!V83</f>
        <v>c. SECRETARIA GENERAL</v>
      </c>
      <c r="Q83" s="142" t="str">
        <f>'Presupuesto 2025'!W83</f>
        <v>c. Subdirección Administrativa</v>
      </c>
      <c r="R83" s="142" t="str">
        <f>'Presupuesto 2025'!X83</f>
        <v>Grupo de Gestión Administrativa</v>
      </c>
      <c r="S83" s="142" t="str">
        <f>'Presupuesto 2025'!Y83</f>
        <v>Aseo Cafetería y Mantenimiento - Cafeteria</v>
      </c>
      <c r="T83" s="143">
        <f>'Presupuesto 2025'!Z83</f>
        <v>143557377</v>
      </c>
      <c r="U83" s="143">
        <f>'Presupuesto 2025'!AA83</f>
        <v>0</v>
      </c>
      <c r="V83" s="143">
        <f>'Presupuesto 2025'!AB83</f>
        <v>0</v>
      </c>
      <c r="W83" s="143">
        <f>'Presupuesto 2025'!AC83</f>
        <v>0</v>
      </c>
      <c r="X83" s="143">
        <f>'Presupuesto 2025'!AD83</f>
        <v>0</v>
      </c>
      <c r="Y83" s="143">
        <f>'Presupuesto 2025'!AE83</f>
        <v>0</v>
      </c>
      <c r="Z83" s="143">
        <f>'Presupuesto 2025'!AF83</f>
        <v>0</v>
      </c>
      <c r="AA83" s="143">
        <f>'Presupuesto 2025'!AG83</f>
        <v>0</v>
      </c>
      <c r="AB83" s="143">
        <f>'Presupuesto 2025'!AH83</f>
        <v>0</v>
      </c>
      <c r="AC83" s="143">
        <f>'Presupuesto 2025'!AI83</f>
        <v>0</v>
      </c>
      <c r="AD83" s="143">
        <f>'Presupuesto 2025'!AJ83</f>
        <v>0</v>
      </c>
      <c r="AE83" s="143">
        <f>'Presupuesto 2025'!AK83</f>
        <v>0</v>
      </c>
      <c r="AF83" s="143">
        <f>'Presupuesto 2025'!AL83</f>
        <v>0</v>
      </c>
      <c r="AG83" s="143">
        <f>'Presupuesto 2025'!AM83</f>
        <v>0</v>
      </c>
      <c r="AH83" s="143">
        <f>'Presupuesto 2025'!AZ83</f>
        <v>143557377</v>
      </c>
    </row>
    <row r="84" spans="1:34" x14ac:dyDescent="0.25">
      <c r="A84" s="142">
        <f>'Presupuesto 2025'!G84</f>
        <v>332.30599999999998</v>
      </c>
      <c r="B84" s="142" t="str">
        <f>'Presupuesto 2025'!H84</f>
        <v>F</v>
      </c>
      <c r="C84" s="142" t="str">
        <f>'Presupuesto 2025'!I84</f>
        <v>T</v>
      </c>
      <c r="D84" s="142" t="str">
        <f>'Presupuesto 2025'!J84</f>
        <v xml:space="preserve">3. TRANSFERENCIAS </v>
      </c>
      <c r="E84" s="142" t="str">
        <f>'Presupuesto 2025'!K84</f>
        <v>A-03-03-01-001</v>
      </c>
      <c r="F84" s="142" t="str">
        <f>'Presupuesto 2025'!L84</f>
        <v>FONDO DE PROGRAMAS ESPECIALES PARA LA PAZ: PROGRAMA DE REINTEGRACIÓN SOCIAL Y ECONÓMICA</v>
      </c>
      <c r="G84" s="142" t="str">
        <f>'Presupuesto 2025'!M84</f>
        <v>A-03-03-01-001</v>
      </c>
      <c r="H84" s="142" t="str">
        <f>'Presupuesto 2025'!N84</f>
        <v>FONDO DE PROGRAMAS ESPECIALES PARA LA PAZ: PROGRAMA DE REINTEGRACIÓN SOCIAL Y ECONÓMICA</v>
      </c>
      <c r="I84" s="142" t="str">
        <f>'Presupuesto 2025'!O84</f>
        <v>A-03-03-01-001</v>
      </c>
      <c r="J84" s="142" t="str">
        <f>'Presupuesto 2025'!P84</f>
        <v>FONDO DE PROGRAMAS ESPECIALES PARA LA PAZ: PROGRAMA DE REINTEGRACIÓN SOCIAL Y ECONÓMICA</v>
      </c>
      <c r="K84" s="142" t="str">
        <f>'Presupuesto 2025'!Q84</f>
        <v>A-03-03-01-001</v>
      </c>
      <c r="L84" s="142">
        <f>'Presupuesto 2025'!R84</f>
        <v>0</v>
      </c>
      <c r="M84" s="142">
        <f>'Presupuesto 2025'!S84</f>
        <v>0</v>
      </c>
      <c r="N84" s="142">
        <f>'Presupuesto 2025'!T84</f>
        <v>0</v>
      </c>
      <c r="O84" s="142">
        <f>'Presupuesto 2025'!U84</f>
        <v>0</v>
      </c>
      <c r="P84" s="142" t="str">
        <f>'Presupuesto 2025'!V84</f>
        <v>c. SECRETARIA GENERAL</v>
      </c>
      <c r="Q84" s="142" t="str">
        <f>'Presupuesto 2025'!W84</f>
        <v>c. Subdirección Administrativa</v>
      </c>
      <c r="R84" s="142" t="str">
        <f>'Presupuesto 2025'!X84</f>
        <v>Grupo de Gestión Administrativa</v>
      </c>
      <c r="S84" s="142" t="str">
        <f>'Presupuesto 2025'!Y84</f>
        <v>Aseo Cafetería y Mantenimiento</v>
      </c>
      <c r="T84" s="143">
        <f>'Presupuesto 2025'!Z84</f>
        <v>0</v>
      </c>
      <c r="U84" s="143">
        <f>'Presupuesto 2025'!AA84</f>
        <v>0</v>
      </c>
      <c r="V84" s="143">
        <f>'Presupuesto 2025'!AB84</f>
        <v>0</v>
      </c>
      <c r="W84" s="143">
        <f>'Presupuesto 2025'!AC84</f>
        <v>0</v>
      </c>
      <c r="X84" s="143">
        <f>'Presupuesto 2025'!AD84</f>
        <v>0</v>
      </c>
      <c r="Y84" s="143">
        <f>'Presupuesto 2025'!AE84</f>
        <v>0</v>
      </c>
      <c r="Z84" s="143">
        <f>'Presupuesto 2025'!AF84</f>
        <v>0</v>
      </c>
      <c r="AA84" s="143">
        <f>'Presupuesto 2025'!AG84</f>
        <v>0</v>
      </c>
      <c r="AB84" s="143">
        <f>'Presupuesto 2025'!AH84</f>
        <v>0</v>
      </c>
      <c r="AC84" s="143">
        <f>'Presupuesto 2025'!AI84</f>
        <v>0</v>
      </c>
      <c r="AD84" s="143">
        <f>'Presupuesto 2025'!AJ84</f>
        <v>0</v>
      </c>
      <c r="AE84" s="143">
        <f>'Presupuesto 2025'!AK84</f>
        <v>0</v>
      </c>
      <c r="AF84" s="143">
        <f>'Presupuesto 2025'!AL84</f>
        <v>0</v>
      </c>
      <c r="AG84" s="143">
        <f>'Presupuesto 2025'!AM84</f>
        <v>0</v>
      </c>
      <c r="AH84" s="143">
        <f>'Presupuesto 2025'!AZ84</f>
        <v>0</v>
      </c>
    </row>
    <row r="85" spans="1:34" x14ac:dyDescent="0.25">
      <c r="A85" s="142">
        <f>'Presupuesto 2025'!G85</f>
        <v>332.214</v>
      </c>
      <c r="B85" s="142" t="str">
        <f>'Presupuesto 2025'!H85</f>
        <v>F</v>
      </c>
      <c r="C85" s="142" t="str">
        <f>'Presupuesto 2025'!I85</f>
        <v>G</v>
      </c>
      <c r="D85" s="142" t="str">
        <f>'Presupuesto 2025'!J85</f>
        <v>2. ADQUISICION DE BIENES Y SERVICIOS</v>
      </c>
      <c r="E85" s="142" t="str">
        <f>'Presupuesto 2025'!K85</f>
        <v>A-02-02</v>
      </c>
      <c r="F85" s="142" t="str">
        <f>'Presupuesto 2025'!L85</f>
        <v>ADQUISICIONES DIFERENTES DE ACTIVOS</v>
      </c>
      <c r="G85" s="142" t="str">
        <f>'Presupuesto 2025'!M85</f>
        <v>A-02-02-02</v>
      </c>
      <c r="H85" s="142" t="str">
        <f>'Presupuesto 2025'!N85</f>
        <v>ADQUISICIÓN DE SERVICIOS</v>
      </c>
      <c r="I85" s="142" t="str">
        <f>'Presupuesto 2025'!O85</f>
        <v>A-02-02-02-008</v>
      </c>
      <c r="J85" s="142" t="str">
        <f>'Presupuesto 2025'!P85</f>
        <v xml:space="preserve">SERVICIOS PRESTADOS A LAS EMPRESAS Y SERVICIOS DE PRODUCCIÓN </v>
      </c>
      <c r="K85" s="142" t="str">
        <f>'Presupuesto 2025'!Q85</f>
        <v>A-02-02-02-008-007</v>
      </c>
      <c r="L85" s="142">
        <f>'Presupuesto 2025'!R85</f>
        <v>0</v>
      </c>
      <c r="M85" s="142">
        <f>'Presupuesto 2025'!S85</f>
        <v>0</v>
      </c>
      <c r="N85" s="142">
        <f>'Presupuesto 2025'!T85</f>
        <v>0</v>
      </c>
      <c r="O85" s="142">
        <f>'Presupuesto 2025'!U85</f>
        <v>0</v>
      </c>
      <c r="P85" s="142" t="str">
        <f>'Presupuesto 2025'!V85</f>
        <v>c. SECRETARIA GENERAL</v>
      </c>
      <c r="Q85" s="142" t="str">
        <f>'Presupuesto 2025'!W85</f>
        <v>c. Subdirección Administrativa</v>
      </c>
      <c r="R85" s="142" t="str">
        <f>'Presupuesto 2025'!X85</f>
        <v>Grupo de Gestión Administrativa</v>
      </c>
      <c r="S85" s="142" t="str">
        <f>'Presupuesto 2025'!Y85</f>
        <v>Aseo Cafetería y Mantenimiento - Mantenimiento</v>
      </c>
      <c r="T85" s="143">
        <f>'Presupuesto 2025'!Z85</f>
        <v>132426733</v>
      </c>
      <c r="U85" s="143">
        <f>'Presupuesto 2025'!AA85</f>
        <v>0</v>
      </c>
      <c r="V85" s="143">
        <f>'Presupuesto 2025'!AB85</f>
        <v>0</v>
      </c>
      <c r="W85" s="143">
        <f>'Presupuesto 2025'!AC85</f>
        <v>0</v>
      </c>
      <c r="X85" s="143">
        <f>'Presupuesto 2025'!AD85</f>
        <v>0</v>
      </c>
      <c r="Y85" s="143">
        <f>'Presupuesto 2025'!AE85</f>
        <v>0</v>
      </c>
      <c r="Z85" s="143">
        <f>'Presupuesto 2025'!AF85</f>
        <v>0</v>
      </c>
      <c r="AA85" s="143">
        <f>'Presupuesto 2025'!AG85</f>
        <v>0</v>
      </c>
      <c r="AB85" s="143">
        <f>'Presupuesto 2025'!AH85</f>
        <v>0</v>
      </c>
      <c r="AC85" s="143">
        <f>'Presupuesto 2025'!AI85</f>
        <v>0</v>
      </c>
      <c r="AD85" s="143">
        <f>'Presupuesto 2025'!AJ85</f>
        <v>0</v>
      </c>
      <c r="AE85" s="143">
        <f>'Presupuesto 2025'!AK85</f>
        <v>0</v>
      </c>
      <c r="AF85" s="143">
        <f>'Presupuesto 2025'!AL85</f>
        <v>0</v>
      </c>
      <c r="AG85" s="143">
        <f>'Presupuesto 2025'!AM85</f>
        <v>0</v>
      </c>
      <c r="AH85" s="143">
        <f>'Presupuesto 2025'!AZ85</f>
        <v>132426733</v>
      </c>
    </row>
    <row r="86" spans="1:34" x14ac:dyDescent="0.25">
      <c r="A86" s="142">
        <f>'Presupuesto 2025'!G86</f>
        <v>332.21499999999997</v>
      </c>
      <c r="B86" s="142" t="str">
        <f>'Presupuesto 2025'!H86</f>
        <v>F</v>
      </c>
      <c r="C86" s="142" t="str">
        <f>'Presupuesto 2025'!I86</f>
        <v>G</v>
      </c>
      <c r="D86" s="142" t="str">
        <f>'Presupuesto 2025'!J86</f>
        <v>2. ADQUISICION DE BIENES Y SERVICIOS</v>
      </c>
      <c r="E86" s="142" t="str">
        <f>'Presupuesto 2025'!K86</f>
        <v>A-02-02</v>
      </c>
      <c r="F86" s="142" t="str">
        <f>'Presupuesto 2025'!L86</f>
        <v>ADQUISICIONES DIFERENTES DE ACTIVOS</v>
      </c>
      <c r="G86" s="142" t="str">
        <f>'Presupuesto 2025'!M86</f>
        <v>A-02-02-01</v>
      </c>
      <c r="H86" s="142" t="str">
        <f>'Presupuesto 2025'!N86</f>
        <v>MATERIALES Y SUMINISTROS</v>
      </c>
      <c r="I86" s="142" t="str">
        <f>'Presupuesto 2025'!O86</f>
        <v>A-02-02-01-003</v>
      </c>
      <c r="J86" s="142" t="str">
        <f>'Presupuesto 2025'!P86</f>
        <v>OTROS BIENES TRANSPORTABLES (EXCEPTO PRODUCTOS METÁLICOS, MAQUINARIA Y EQUIPO)</v>
      </c>
      <c r="K86" s="142" t="str">
        <f>'Presupuesto 2025'!Q86</f>
        <v>A-02-02-01-003-003</v>
      </c>
      <c r="L86" s="142">
        <f>'Presupuesto 2025'!R86</f>
        <v>0</v>
      </c>
      <c r="M86" s="142">
        <f>'Presupuesto 2025'!S86</f>
        <v>0</v>
      </c>
      <c r="N86" s="142">
        <f>'Presupuesto 2025'!T86</f>
        <v>0</v>
      </c>
      <c r="O86" s="142">
        <f>'Presupuesto 2025'!U86</f>
        <v>0</v>
      </c>
      <c r="P86" s="142" t="str">
        <f>'Presupuesto 2025'!V86</f>
        <v>c. SECRETARIA GENERAL</v>
      </c>
      <c r="Q86" s="142" t="str">
        <f>'Presupuesto 2025'!W86</f>
        <v>c. Subdirección Administrativa</v>
      </c>
      <c r="R86" s="142" t="str">
        <f>'Presupuesto 2025'!X86</f>
        <v>Grupo de Gestión Administrativa</v>
      </c>
      <c r="S86" s="142" t="str">
        <f>'Presupuesto 2025'!Y86</f>
        <v>Caja Menor</v>
      </c>
      <c r="T86" s="143">
        <f>'Presupuesto 2025'!Z86</f>
        <v>56940000</v>
      </c>
      <c r="U86" s="143">
        <f>'Presupuesto 2025'!AA86</f>
        <v>0</v>
      </c>
      <c r="V86" s="143">
        <f>'Presupuesto 2025'!AB86</f>
        <v>0</v>
      </c>
      <c r="W86" s="143">
        <f>'Presupuesto 2025'!AC86</f>
        <v>0</v>
      </c>
      <c r="X86" s="143">
        <f>'Presupuesto 2025'!AD86</f>
        <v>0</v>
      </c>
      <c r="Y86" s="143">
        <f>'Presupuesto 2025'!AE86</f>
        <v>0</v>
      </c>
      <c r="Z86" s="143">
        <f>'Presupuesto 2025'!AF86</f>
        <v>0</v>
      </c>
      <c r="AA86" s="143">
        <f>'Presupuesto 2025'!AG86</f>
        <v>0</v>
      </c>
      <c r="AB86" s="143">
        <f>'Presupuesto 2025'!AH86</f>
        <v>0</v>
      </c>
      <c r="AC86" s="143">
        <f>'Presupuesto 2025'!AI86</f>
        <v>0</v>
      </c>
      <c r="AD86" s="143">
        <f>'Presupuesto 2025'!AJ86</f>
        <v>0</v>
      </c>
      <c r="AE86" s="143">
        <f>'Presupuesto 2025'!AK86</f>
        <v>0</v>
      </c>
      <c r="AF86" s="143">
        <f>'Presupuesto 2025'!AL86</f>
        <v>0</v>
      </c>
      <c r="AG86" s="143">
        <f>'Presupuesto 2025'!AM86</f>
        <v>0</v>
      </c>
      <c r="AH86" s="143">
        <f>'Presupuesto 2025'!AZ86</f>
        <v>56940000</v>
      </c>
    </row>
    <row r="87" spans="1:34" x14ac:dyDescent="0.25">
      <c r="A87" s="142">
        <f>'Presupuesto 2025'!G87</f>
        <v>332.21600000000001</v>
      </c>
      <c r="B87" s="142" t="str">
        <f>'Presupuesto 2025'!H87</f>
        <v>F</v>
      </c>
      <c r="C87" s="142" t="str">
        <f>'Presupuesto 2025'!I87</f>
        <v>G</v>
      </c>
      <c r="D87" s="142" t="str">
        <f>'Presupuesto 2025'!J87</f>
        <v>2. ADQUISICION DE BIENES Y SERVICIOS</v>
      </c>
      <c r="E87" s="142" t="str">
        <f>'Presupuesto 2025'!K87</f>
        <v>A-02-02</v>
      </c>
      <c r="F87" s="142" t="str">
        <f>'Presupuesto 2025'!L87</f>
        <v>ADQUISICIONES DIFERENTES DE ACTIVOS</v>
      </c>
      <c r="G87" s="142" t="str">
        <f>'Presupuesto 2025'!M87</f>
        <v>A-02-02-01</v>
      </c>
      <c r="H87" s="142" t="str">
        <f>'Presupuesto 2025'!N87</f>
        <v>MATERIALES Y SUMINISTROS</v>
      </c>
      <c r="I87" s="142" t="str">
        <f>'Presupuesto 2025'!O87</f>
        <v>A-02-02-01-003</v>
      </c>
      <c r="J87" s="142" t="str">
        <f>'Presupuesto 2025'!P87</f>
        <v>OTROS BIENES TRANSPORTABLES (EXCEPTO PRODUCTOS METÁLICOS, MAQUINARIA Y EQUIPO)</v>
      </c>
      <c r="K87" s="142" t="str">
        <f>'Presupuesto 2025'!Q87</f>
        <v>A-02-02-01-003-003</v>
      </c>
      <c r="L87" s="142">
        <f>'Presupuesto 2025'!R87</f>
        <v>0</v>
      </c>
      <c r="M87" s="142">
        <f>'Presupuesto 2025'!S87</f>
        <v>0</v>
      </c>
      <c r="N87" s="142">
        <f>'Presupuesto 2025'!T87</f>
        <v>0</v>
      </c>
      <c r="O87" s="142">
        <f>'Presupuesto 2025'!U87</f>
        <v>0</v>
      </c>
      <c r="P87" s="142" t="str">
        <f>'Presupuesto 2025'!V87</f>
        <v>c. SECRETARIA GENERAL</v>
      </c>
      <c r="Q87" s="142" t="str">
        <f>'Presupuesto 2025'!W87</f>
        <v>c. Subdirección Administrativa</v>
      </c>
      <c r="R87" s="142" t="str">
        <f>'Presupuesto 2025'!X87</f>
        <v>Grupo de Gestión Administrativa</v>
      </c>
      <c r="S87" s="142" t="str">
        <f>'Presupuesto 2025'!Y87</f>
        <v>Caja Menor - Combustible / Aceite</v>
      </c>
      <c r="T87" s="143">
        <f>'Presupuesto 2025'!Z87</f>
        <v>0</v>
      </c>
      <c r="U87" s="143">
        <f>'Presupuesto 2025'!AA87</f>
        <v>0</v>
      </c>
      <c r="V87" s="143">
        <f>'Presupuesto 2025'!AB87</f>
        <v>0</v>
      </c>
      <c r="W87" s="143">
        <f>'Presupuesto 2025'!AC87</f>
        <v>0</v>
      </c>
      <c r="X87" s="143">
        <f>'Presupuesto 2025'!AD87</f>
        <v>0</v>
      </c>
      <c r="Y87" s="143">
        <f>'Presupuesto 2025'!AE87</f>
        <v>0</v>
      </c>
      <c r="Z87" s="143">
        <f>'Presupuesto 2025'!AF87</f>
        <v>0</v>
      </c>
      <c r="AA87" s="143">
        <f>'Presupuesto 2025'!AG87</f>
        <v>0</v>
      </c>
      <c r="AB87" s="143">
        <f>'Presupuesto 2025'!AH87</f>
        <v>0</v>
      </c>
      <c r="AC87" s="143">
        <f>'Presupuesto 2025'!AI87</f>
        <v>0</v>
      </c>
      <c r="AD87" s="143">
        <f>'Presupuesto 2025'!AJ87</f>
        <v>0</v>
      </c>
      <c r="AE87" s="143">
        <f>'Presupuesto 2025'!AK87</f>
        <v>0</v>
      </c>
      <c r="AF87" s="143">
        <f>'Presupuesto 2025'!AL87</f>
        <v>0</v>
      </c>
      <c r="AG87" s="143">
        <f>'Presupuesto 2025'!AM87</f>
        <v>0</v>
      </c>
      <c r="AH87" s="143">
        <f>'Presupuesto 2025'!AZ87</f>
        <v>0</v>
      </c>
    </row>
    <row r="88" spans="1:34" x14ac:dyDescent="0.25">
      <c r="A88" s="142">
        <f>'Presupuesto 2025'!G88</f>
        <v>332.21699999999998</v>
      </c>
      <c r="B88" s="142" t="str">
        <f>'Presupuesto 2025'!H88</f>
        <v>F</v>
      </c>
      <c r="C88" s="142" t="str">
        <f>'Presupuesto 2025'!I88</f>
        <v>G</v>
      </c>
      <c r="D88" s="142" t="str">
        <f>'Presupuesto 2025'!J88</f>
        <v>2. ADQUISICION DE BIENES Y SERVICIOS</v>
      </c>
      <c r="E88" s="142" t="str">
        <f>'Presupuesto 2025'!K88</f>
        <v>A-02-02</v>
      </c>
      <c r="F88" s="142" t="str">
        <f>'Presupuesto 2025'!L88</f>
        <v>ADQUISICIONES DIFERENTES DE ACTIVOS</v>
      </c>
      <c r="G88" s="142" t="str">
        <f>'Presupuesto 2025'!M88</f>
        <v>A-02-02-01</v>
      </c>
      <c r="H88" s="142" t="str">
        <f>'Presupuesto 2025'!N88</f>
        <v>MATERIALES Y SUMINISTROS</v>
      </c>
      <c r="I88" s="142" t="str">
        <f>'Presupuesto 2025'!O88</f>
        <v>A-02-02-01-003</v>
      </c>
      <c r="J88" s="142" t="str">
        <f>'Presupuesto 2025'!P88</f>
        <v>OTROS BIENES TRANSPORTABLES (EXCEPTO PRODUCTOS METÁLICOS, MAQUINARIA Y EQUIPO)</v>
      </c>
      <c r="K88" s="142" t="str">
        <f>'Presupuesto 2025'!Q88</f>
        <v>A-02-02-01-003-006</v>
      </c>
      <c r="L88" s="142">
        <f>'Presupuesto 2025'!R88</f>
        <v>0</v>
      </c>
      <c r="M88" s="142">
        <f>'Presupuesto 2025'!S88</f>
        <v>0</v>
      </c>
      <c r="N88" s="142">
        <f>'Presupuesto 2025'!T88</f>
        <v>0</v>
      </c>
      <c r="O88" s="142">
        <f>'Presupuesto 2025'!U88</f>
        <v>0</v>
      </c>
      <c r="P88" s="142" t="str">
        <f>'Presupuesto 2025'!V88</f>
        <v>c. SECRETARIA GENERAL</v>
      </c>
      <c r="Q88" s="142" t="str">
        <f>'Presupuesto 2025'!W88</f>
        <v>c. Subdirección Administrativa</v>
      </c>
      <c r="R88" s="142" t="str">
        <f>'Presupuesto 2025'!X88</f>
        <v>Grupo de Gestión Administrativa</v>
      </c>
      <c r="S88" s="142" t="str">
        <f>'Presupuesto 2025'!Y88</f>
        <v>Caja Menor - Diversos</v>
      </c>
      <c r="T88" s="143">
        <f>'Presupuesto 2025'!Z88</f>
        <v>0</v>
      </c>
      <c r="U88" s="143">
        <f>'Presupuesto 2025'!AA88</f>
        <v>0</v>
      </c>
      <c r="V88" s="143">
        <f>'Presupuesto 2025'!AB88</f>
        <v>0</v>
      </c>
      <c r="W88" s="143">
        <f>'Presupuesto 2025'!AC88</f>
        <v>0</v>
      </c>
      <c r="X88" s="143">
        <f>'Presupuesto 2025'!AD88</f>
        <v>0</v>
      </c>
      <c r="Y88" s="143">
        <f>'Presupuesto 2025'!AE88</f>
        <v>0</v>
      </c>
      <c r="Z88" s="143">
        <f>'Presupuesto 2025'!AF88</f>
        <v>0</v>
      </c>
      <c r="AA88" s="143">
        <f>'Presupuesto 2025'!AG88</f>
        <v>0</v>
      </c>
      <c r="AB88" s="143">
        <f>'Presupuesto 2025'!AH88</f>
        <v>0</v>
      </c>
      <c r="AC88" s="143">
        <f>'Presupuesto 2025'!AI88</f>
        <v>0</v>
      </c>
      <c r="AD88" s="143">
        <f>'Presupuesto 2025'!AJ88</f>
        <v>0</v>
      </c>
      <c r="AE88" s="143">
        <f>'Presupuesto 2025'!AK88</f>
        <v>0</v>
      </c>
      <c r="AF88" s="143">
        <f>'Presupuesto 2025'!AL88</f>
        <v>0</v>
      </c>
      <c r="AG88" s="143">
        <f>'Presupuesto 2025'!AM88</f>
        <v>0</v>
      </c>
      <c r="AH88" s="143">
        <f>'Presupuesto 2025'!AZ88</f>
        <v>0</v>
      </c>
    </row>
    <row r="89" spans="1:34" x14ac:dyDescent="0.25">
      <c r="A89" s="142">
        <f>'Presupuesto 2025'!G89</f>
        <v>332.21800000000002</v>
      </c>
      <c r="B89" s="142" t="str">
        <f>'Presupuesto 2025'!H89</f>
        <v>F</v>
      </c>
      <c r="C89" s="142" t="str">
        <f>'Presupuesto 2025'!I89</f>
        <v>G</v>
      </c>
      <c r="D89" s="142" t="str">
        <f>'Presupuesto 2025'!J89</f>
        <v>2. ADQUISICION DE BIENES Y SERVICIOS</v>
      </c>
      <c r="E89" s="142" t="str">
        <f>'Presupuesto 2025'!K89</f>
        <v>A-02-02</v>
      </c>
      <c r="F89" s="142" t="str">
        <f>'Presupuesto 2025'!L89</f>
        <v>ADQUISICIONES DIFERENTES DE ACTIVOS</v>
      </c>
      <c r="G89" s="142" t="str">
        <f>'Presupuesto 2025'!M89</f>
        <v>A-02-02-02</v>
      </c>
      <c r="H89" s="142" t="str">
        <f>'Presupuesto 2025'!N89</f>
        <v>ADQUISICIÓN DE SERVICIOS</v>
      </c>
      <c r="I89" s="142" t="str">
        <f>'Presupuesto 2025'!O89</f>
        <v>A-02-02-02-009</v>
      </c>
      <c r="J89" s="142" t="str">
        <f>'Presupuesto 2025'!P89</f>
        <v>SERVICIOS PARA LA COMUNIDAD, SOCIALES Y PERSONALES</v>
      </c>
      <c r="K89" s="142" t="str">
        <f>'Presupuesto 2025'!Q89</f>
        <v>A-02-02-02-009-004</v>
      </c>
      <c r="L89" s="142">
        <f>'Presupuesto 2025'!R89</f>
        <v>0</v>
      </c>
      <c r="M89" s="142">
        <f>'Presupuesto 2025'!S89</f>
        <v>0</v>
      </c>
      <c r="N89" s="142">
        <f>'Presupuesto 2025'!T89</f>
        <v>0</v>
      </c>
      <c r="O89" s="142">
        <f>'Presupuesto 2025'!U89</f>
        <v>0</v>
      </c>
      <c r="P89" s="142" t="str">
        <f>'Presupuesto 2025'!V89</f>
        <v>c. SECRETARIA GENERAL</v>
      </c>
      <c r="Q89" s="142" t="str">
        <f>'Presupuesto 2025'!W89</f>
        <v>c. Subdirección Administrativa</v>
      </c>
      <c r="R89" s="142" t="str">
        <f>'Presupuesto 2025'!X89</f>
        <v>Grupo de Gestión Administrativa</v>
      </c>
      <c r="S89" s="142" t="str">
        <f>'Presupuesto 2025'!Y89</f>
        <v>Caja Menor - Acueducto</v>
      </c>
      <c r="T89" s="143">
        <f>'Presupuesto 2025'!Z89</f>
        <v>0</v>
      </c>
      <c r="U89" s="143">
        <f>'Presupuesto 2025'!AA89</f>
        <v>0</v>
      </c>
      <c r="V89" s="143">
        <f>'Presupuesto 2025'!AB89</f>
        <v>0</v>
      </c>
      <c r="W89" s="143">
        <f>'Presupuesto 2025'!AC89</f>
        <v>0</v>
      </c>
      <c r="X89" s="143">
        <f>'Presupuesto 2025'!AD89</f>
        <v>0</v>
      </c>
      <c r="Y89" s="143">
        <f>'Presupuesto 2025'!AE89</f>
        <v>0</v>
      </c>
      <c r="Z89" s="143">
        <f>'Presupuesto 2025'!AF89</f>
        <v>0</v>
      </c>
      <c r="AA89" s="143">
        <f>'Presupuesto 2025'!AG89</f>
        <v>0</v>
      </c>
      <c r="AB89" s="143">
        <f>'Presupuesto 2025'!AH89</f>
        <v>0</v>
      </c>
      <c r="AC89" s="143">
        <f>'Presupuesto 2025'!AI89</f>
        <v>0</v>
      </c>
      <c r="AD89" s="143">
        <f>'Presupuesto 2025'!AJ89</f>
        <v>0</v>
      </c>
      <c r="AE89" s="143">
        <f>'Presupuesto 2025'!AK89</f>
        <v>0</v>
      </c>
      <c r="AF89" s="143">
        <f>'Presupuesto 2025'!AL89</f>
        <v>0</v>
      </c>
      <c r="AG89" s="143">
        <f>'Presupuesto 2025'!AM89</f>
        <v>0</v>
      </c>
      <c r="AH89" s="143">
        <f>'Presupuesto 2025'!AZ89</f>
        <v>0</v>
      </c>
    </row>
    <row r="90" spans="1:34" x14ac:dyDescent="0.25">
      <c r="A90" s="142">
        <f>'Presupuesto 2025'!G90</f>
        <v>332.21899999999999</v>
      </c>
      <c r="B90" s="142" t="str">
        <f>'Presupuesto 2025'!H90</f>
        <v>F</v>
      </c>
      <c r="C90" s="142" t="str">
        <f>'Presupuesto 2025'!I90</f>
        <v>G</v>
      </c>
      <c r="D90" s="142" t="str">
        <f>'Presupuesto 2025'!J90</f>
        <v>2. ADQUISICION DE BIENES Y SERVICIOS</v>
      </c>
      <c r="E90" s="142" t="str">
        <f>'Presupuesto 2025'!K90</f>
        <v>A-02-02</v>
      </c>
      <c r="F90" s="142" t="str">
        <f>'Presupuesto 2025'!L90</f>
        <v>ADQUISICIONES DIFERENTES DE ACTIVOS</v>
      </c>
      <c r="G90" s="142" t="str">
        <f>'Presupuesto 2025'!M90</f>
        <v>A-02-02-02</v>
      </c>
      <c r="H90" s="142" t="str">
        <f>'Presupuesto 2025'!N90</f>
        <v>ADQUISICIÓN DE SERVICIOS</v>
      </c>
      <c r="I90" s="142" t="str">
        <f>'Presupuesto 2025'!O90</f>
        <v>A-02-02-02-006</v>
      </c>
      <c r="J90" s="142" t="str">
        <f>'Presupuesto 2025'!P90</f>
        <v>SERVICIOS DE ALOJAMIENTO; SERVICIOS DE SUMINISTRO DE COMIDAS Y BEBIDAS; SERVICIOS DE TRANSPORTE; Y SERVICIOS DE DISTRIBUCIÓN DE ELECTRICIDAD, GAS Y AGUA</v>
      </c>
      <c r="K90" s="142" t="str">
        <f>'Presupuesto 2025'!Q90</f>
        <v>A-02-02-02-006-009</v>
      </c>
      <c r="L90" s="142">
        <f>'Presupuesto 2025'!R90</f>
        <v>0</v>
      </c>
      <c r="M90" s="142">
        <f>'Presupuesto 2025'!S90</f>
        <v>0</v>
      </c>
      <c r="N90" s="142">
        <f>'Presupuesto 2025'!T90</f>
        <v>0</v>
      </c>
      <c r="O90" s="142">
        <f>'Presupuesto 2025'!U90</f>
        <v>0</v>
      </c>
      <c r="P90" s="142" t="str">
        <f>'Presupuesto 2025'!V90</f>
        <v>c. SECRETARIA GENERAL</v>
      </c>
      <c r="Q90" s="142" t="str">
        <f>'Presupuesto 2025'!W90</f>
        <v>c. Subdirección Administrativa</v>
      </c>
      <c r="R90" s="142" t="str">
        <f>'Presupuesto 2025'!X90</f>
        <v>Grupo de Gestión Administrativa</v>
      </c>
      <c r="S90" s="142" t="str">
        <f>'Presupuesto 2025'!Y90</f>
        <v>Caja Menor - Energia</v>
      </c>
      <c r="T90" s="143">
        <f>'Presupuesto 2025'!Z90</f>
        <v>0</v>
      </c>
      <c r="U90" s="143">
        <f>'Presupuesto 2025'!AA90</f>
        <v>0</v>
      </c>
      <c r="V90" s="143">
        <f>'Presupuesto 2025'!AB90</f>
        <v>0</v>
      </c>
      <c r="W90" s="143">
        <f>'Presupuesto 2025'!AC90</f>
        <v>0</v>
      </c>
      <c r="X90" s="143">
        <f>'Presupuesto 2025'!AD90</f>
        <v>0</v>
      </c>
      <c r="Y90" s="143">
        <f>'Presupuesto 2025'!AE90</f>
        <v>0</v>
      </c>
      <c r="Z90" s="143">
        <f>'Presupuesto 2025'!AF90</f>
        <v>0</v>
      </c>
      <c r="AA90" s="143">
        <f>'Presupuesto 2025'!AG90</f>
        <v>0</v>
      </c>
      <c r="AB90" s="143">
        <f>'Presupuesto 2025'!AH90</f>
        <v>0</v>
      </c>
      <c r="AC90" s="143">
        <f>'Presupuesto 2025'!AI90</f>
        <v>0</v>
      </c>
      <c r="AD90" s="143">
        <f>'Presupuesto 2025'!AJ90</f>
        <v>0</v>
      </c>
      <c r="AE90" s="143">
        <f>'Presupuesto 2025'!AK90</f>
        <v>0</v>
      </c>
      <c r="AF90" s="143">
        <f>'Presupuesto 2025'!AL90</f>
        <v>0</v>
      </c>
      <c r="AG90" s="143">
        <f>'Presupuesto 2025'!AM90</f>
        <v>0</v>
      </c>
      <c r="AH90" s="143">
        <f>'Presupuesto 2025'!AZ90</f>
        <v>0</v>
      </c>
    </row>
    <row r="91" spans="1:34" x14ac:dyDescent="0.25">
      <c r="A91" s="142">
        <f>'Presupuesto 2025'!G91</f>
        <v>332.221</v>
      </c>
      <c r="B91" s="142" t="str">
        <f>'Presupuesto 2025'!H91</f>
        <v>F</v>
      </c>
      <c r="C91" s="142" t="str">
        <f>'Presupuesto 2025'!I91</f>
        <v>G</v>
      </c>
      <c r="D91" s="142" t="str">
        <f>'Presupuesto 2025'!J91</f>
        <v>2. ADQUISICION DE BIENES Y SERVICIOS</v>
      </c>
      <c r="E91" s="142" t="str">
        <f>'Presupuesto 2025'!K91</f>
        <v>A-02-02</v>
      </c>
      <c r="F91" s="142" t="str">
        <f>'Presupuesto 2025'!L91</f>
        <v>ADQUISICIONES DIFERENTES DE ACTIVOS</v>
      </c>
      <c r="G91" s="142" t="str">
        <f>'Presupuesto 2025'!M91</f>
        <v>A-02-02-02</v>
      </c>
      <c r="H91" s="142" t="str">
        <f>'Presupuesto 2025'!N91</f>
        <v>ADQUISICIÓN DE SERVICIOS</v>
      </c>
      <c r="I91" s="142" t="str">
        <f>'Presupuesto 2025'!O91</f>
        <v>A-02-02-02-006</v>
      </c>
      <c r="J91" s="142" t="str">
        <f>'Presupuesto 2025'!P91</f>
        <v>SERVICIOS DE ALOJAMIENTO; SERVICIOS DE SUMINISTRO DE COMIDAS Y BEBIDAS; SERVICIOS DE TRANSPORTE; Y SERVICIOS DE DISTRIBUCIÓN DE ELECTRICIDAD, GAS Y AGUA</v>
      </c>
      <c r="K91" s="142" t="str">
        <f>'Presupuesto 2025'!Q91</f>
        <v>A-02-02-02-006-009</v>
      </c>
      <c r="L91" s="142">
        <f>'Presupuesto 2025'!R91</f>
        <v>0</v>
      </c>
      <c r="M91" s="142">
        <f>'Presupuesto 2025'!S91</f>
        <v>0</v>
      </c>
      <c r="N91" s="142">
        <f>'Presupuesto 2025'!T91</f>
        <v>0</v>
      </c>
      <c r="O91" s="142">
        <f>'Presupuesto 2025'!U91</f>
        <v>0</v>
      </c>
      <c r="P91" s="142" t="str">
        <f>'Presupuesto 2025'!V91</f>
        <v>c. SECRETARIA GENERAL</v>
      </c>
      <c r="Q91" s="142" t="str">
        <f>'Presupuesto 2025'!W91</f>
        <v>c. Subdirección Administrativa</v>
      </c>
      <c r="R91" s="142" t="str">
        <f>'Presupuesto 2025'!X91</f>
        <v>Grupo de Gestión Administrativa</v>
      </c>
      <c r="S91" s="142" t="str">
        <f>'Presupuesto 2025'!Y91</f>
        <v>Caja Menor - Gas</v>
      </c>
      <c r="T91" s="143">
        <f>'Presupuesto 2025'!Z91</f>
        <v>0</v>
      </c>
      <c r="U91" s="143">
        <f>'Presupuesto 2025'!AA91</f>
        <v>0</v>
      </c>
      <c r="V91" s="143">
        <f>'Presupuesto 2025'!AB91</f>
        <v>0</v>
      </c>
      <c r="W91" s="143">
        <f>'Presupuesto 2025'!AC91</f>
        <v>0</v>
      </c>
      <c r="X91" s="143">
        <f>'Presupuesto 2025'!AD91</f>
        <v>0</v>
      </c>
      <c r="Y91" s="143">
        <f>'Presupuesto 2025'!AE91</f>
        <v>0</v>
      </c>
      <c r="Z91" s="143">
        <f>'Presupuesto 2025'!AF91</f>
        <v>0</v>
      </c>
      <c r="AA91" s="143">
        <f>'Presupuesto 2025'!AG91</f>
        <v>0</v>
      </c>
      <c r="AB91" s="143">
        <f>'Presupuesto 2025'!AH91</f>
        <v>0</v>
      </c>
      <c r="AC91" s="143">
        <f>'Presupuesto 2025'!AI91</f>
        <v>0</v>
      </c>
      <c r="AD91" s="143">
        <f>'Presupuesto 2025'!AJ91</f>
        <v>0</v>
      </c>
      <c r="AE91" s="143">
        <f>'Presupuesto 2025'!AK91</f>
        <v>0</v>
      </c>
      <c r="AF91" s="143">
        <f>'Presupuesto 2025'!AL91</f>
        <v>0</v>
      </c>
      <c r="AG91" s="143">
        <f>'Presupuesto 2025'!AM91</f>
        <v>0</v>
      </c>
      <c r="AH91" s="143">
        <f>'Presupuesto 2025'!AZ91</f>
        <v>0</v>
      </c>
    </row>
    <row r="92" spans="1:34" x14ac:dyDescent="0.25">
      <c r="A92" s="142">
        <f>'Presupuesto 2025'!G92</f>
        <v>332.22199999999998</v>
      </c>
      <c r="B92" s="142" t="str">
        <f>'Presupuesto 2025'!H92</f>
        <v>F</v>
      </c>
      <c r="C92" s="142" t="str">
        <f>'Presupuesto 2025'!I92</f>
        <v>G</v>
      </c>
      <c r="D92" s="142" t="str">
        <f>'Presupuesto 2025'!J92</f>
        <v>2. ADQUISICION DE BIENES Y SERVICIOS</v>
      </c>
      <c r="E92" s="142" t="str">
        <f>'Presupuesto 2025'!K92</f>
        <v>A-02-02</v>
      </c>
      <c r="F92" s="142" t="str">
        <f>'Presupuesto 2025'!L92</f>
        <v>ADQUISICIONES DIFERENTES DE ACTIVOS</v>
      </c>
      <c r="G92" s="142" t="str">
        <f>'Presupuesto 2025'!M92</f>
        <v>A-02-02-02</v>
      </c>
      <c r="H92" s="142" t="str">
        <f>'Presupuesto 2025'!N92</f>
        <v>ADQUISICIÓN DE SERVICIOS</v>
      </c>
      <c r="I92" s="142" t="str">
        <f>'Presupuesto 2025'!O92</f>
        <v>A-02-02-02-008</v>
      </c>
      <c r="J92" s="142" t="str">
        <f>'Presupuesto 2025'!P92</f>
        <v xml:space="preserve">SERVICIOS PRESTADOS A LAS EMPRESAS Y SERVICIOS DE PRODUCCIÓN </v>
      </c>
      <c r="K92" s="142" t="str">
        <f>'Presupuesto 2025'!Q92</f>
        <v>A-02-02-02-008-004</v>
      </c>
      <c r="L92" s="142">
        <f>'Presupuesto 2025'!R92</f>
        <v>0</v>
      </c>
      <c r="M92" s="142">
        <f>'Presupuesto 2025'!S92</f>
        <v>0</v>
      </c>
      <c r="N92" s="142">
        <f>'Presupuesto 2025'!T92</f>
        <v>0</v>
      </c>
      <c r="O92" s="142">
        <f>'Presupuesto 2025'!U92</f>
        <v>0</v>
      </c>
      <c r="P92" s="142" t="str">
        <f>'Presupuesto 2025'!V92</f>
        <v>c. SECRETARIA GENERAL</v>
      </c>
      <c r="Q92" s="142" t="str">
        <f>'Presupuesto 2025'!W92</f>
        <v>c. Subdirección Administrativa</v>
      </c>
      <c r="R92" s="142" t="str">
        <f>'Presupuesto 2025'!X92</f>
        <v>Grupo de Gestión Administrativa</v>
      </c>
      <c r="S92" s="142" t="str">
        <f>'Presupuesto 2025'!Y92</f>
        <v>Caja Menor - Telefono, Fax y otros</v>
      </c>
      <c r="T92" s="143">
        <f>'Presupuesto 2025'!Z92</f>
        <v>0</v>
      </c>
      <c r="U92" s="143">
        <f>'Presupuesto 2025'!AA92</f>
        <v>0</v>
      </c>
      <c r="V92" s="143">
        <f>'Presupuesto 2025'!AB92</f>
        <v>0</v>
      </c>
      <c r="W92" s="143">
        <f>'Presupuesto 2025'!AC92</f>
        <v>0</v>
      </c>
      <c r="X92" s="143">
        <f>'Presupuesto 2025'!AD92</f>
        <v>0</v>
      </c>
      <c r="Y92" s="143">
        <f>'Presupuesto 2025'!AE92</f>
        <v>0</v>
      </c>
      <c r="Z92" s="143">
        <f>'Presupuesto 2025'!AF92</f>
        <v>0</v>
      </c>
      <c r="AA92" s="143">
        <f>'Presupuesto 2025'!AG92</f>
        <v>0</v>
      </c>
      <c r="AB92" s="143">
        <f>'Presupuesto 2025'!AH92</f>
        <v>0</v>
      </c>
      <c r="AC92" s="143">
        <f>'Presupuesto 2025'!AI92</f>
        <v>0</v>
      </c>
      <c r="AD92" s="143">
        <f>'Presupuesto 2025'!AJ92</f>
        <v>0</v>
      </c>
      <c r="AE92" s="143">
        <f>'Presupuesto 2025'!AK92</f>
        <v>0</v>
      </c>
      <c r="AF92" s="143">
        <f>'Presupuesto 2025'!AL92</f>
        <v>0</v>
      </c>
      <c r="AG92" s="143">
        <f>'Presupuesto 2025'!AM92</f>
        <v>0</v>
      </c>
      <c r="AH92" s="143">
        <f>'Presupuesto 2025'!AZ92</f>
        <v>0</v>
      </c>
    </row>
    <row r="93" spans="1:34" x14ac:dyDescent="0.25">
      <c r="A93" s="142">
        <f>'Presupuesto 2025'!G93</f>
        <v>332.22300000000001</v>
      </c>
      <c r="B93" s="142" t="str">
        <f>'Presupuesto 2025'!H93</f>
        <v>F</v>
      </c>
      <c r="C93" s="142" t="str">
        <f>'Presupuesto 2025'!I93</f>
        <v>G</v>
      </c>
      <c r="D93" s="142" t="str">
        <f>'Presupuesto 2025'!J93</f>
        <v>2. ADQUISICION DE BIENES Y SERVICIOS</v>
      </c>
      <c r="E93" s="142" t="str">
        <f>'Presupuesto 2025'!K93</f>
        <v>A-02-02</v>
      </c>
      <c r="F93" s="142" t="str">
        <f>'Presupuesto 2025'!L93</f>
        <v>ADQUISICIONES DIFERENTES DE ACTIVOS</v>
      </c>
      <c r="G93" s="142" t="str">
        <f>'Presupuesto 2025'!M93</f>
        <v>A-02-02-02</v>
      </c>
      <c r="H93" s="142" t="str">
        <f>'Presupuesto 2025'!N93</f>
        <v>ADQUISICIÓN DE SERVICIOS</v>
      </c>
      <c r="I93" s="142" t="str">
        <f>'Presupuesto 2025'!O93</f>
        <v>A-02-02-02-010</v>
      </c>
      <c r="J93" s="142" t="str">
        <f>'Presupuesto 2025'!P93</f>
        <v>VIÁTICOS DE LOS FUNCIONARIOS EN COMISIÓN</v>
      </c>
      <c r="K93" s="142" t="str">
        <f>'Presupuesto 2025'!Q93</f>
        <v>A-02-02-02-010</v>
      </c>
      <c r="L93" s="142">
        <f>'Presupuesto 2025'!R93</f>
        <v>0</v>
      </c>
      <c r="M93" s="142">
        <f>'Presupuesto 2025'!S93</f>
        <v>0</v>
      </c>
      <c r="N93" s="142">
        <f>'Presupuesto 2025'!T93</f>
        <v>0</v>
      </c>
      <c r="O93" s="142">
        <f>'Presupuesto 2025'!U93</f>
        <v>0</v>
      </c>
      <c r="P93" s="142" t="str">
        <f>'Presupuesto 2025'!V93</f>
        <v>c. SECRETARIA GENERAL</v>
      </c>
      <c r="Q93" s="142" t="str">
        <f>'Presupuesto 2025'!W93</f>
        <v>c. Subdirección Administrativa</v>
      </c>
      <c r="R93" s="142" t="str">
        <f>'Presupuesto 2025'!X93</f>
        <v>Grupo de Gestión Administrativa</v>
      </c>
      <c r="S93" s="142" t="str">
        <f>'Presupuesto 2025'!Y93</f>
        <v>Caja Menor - Viaticos</v>
      </c>
      <c r="T93" s="143">
        <f>'Presupuesto 2025'!Z93</f>
        <v>0</v>
      </c>
      <c r="U93" s="143">
        <f>'Presupuesto 2025'!AA93</f>
        <v>0</v>
      </c>
      <c r="V93" s="143">
        <f>'Presupuesto 2025'!AB93</f>
        <v>0</v>
      </c>
      <c r="W93" s="143">
        <f>'Presupuesto 2025'!AC93</f>
        <v>0</v>
      </c>
      <c r="X93" s="143">
        <f>'Presupuesto 2025'!AD93</f>
        <v>0</v>
      </c>
      <c r="Y93" s="143">
        <f>'Presupuesto 2025'!AE93</f>
        <v>0</v>
      </c>
      <c r="Z93" s="143">
        <f>'Presupuesto 2025'!AF93</f>
        <v>0</v>
      </c>
      <c r="AA93" s="143">
        <f>'Presupuesto 2025'!AG93</f>
        <v>0</v>
      </c>
      <c r="AB93" s="143">
        <f>'Presupuesto 2025'!AH93</f>
        <v>0</v>
      </c>
      <c r="AC93" s="143">
        <f>'Presupuesto 2025'!AI93</f>
        <v>0</v>
      </c>
      <c r="AD93" s="143">
        <f>'Presupuesto 2025'!AJ93</f>
        <v>0</v>
      </c>
      <c r="AE93" s="143">
        <f>'Presupuesto 2025'!AK93</f>
        <v>0</v>
      </c>
      <c r="AF93" s="143">
        <f>'Presupuesto 2025'!AL93</f>
        <v>0</v>
      </c>
      <c r="AG93" s="143">
        <f>'Presupuesto 2025'!AM93</f>
        <v>0</v>
      </c>
      <c r="AH93" s="143">
        <f>'Presupuesto 2025'!AZ93</f>
        <v>0</v>
      </c>
    </row>
    <row r="94" spans="1:34" x14ac:dyDescent="0.25">
      <c r="A94" s="142">
        <f>'Presupuesto 2025'!G94</f>
        <v>332.22399999999999</v>
      </c>
      <c r="B94" s="142" t="str">
        <f>'Presupuesto 2025'!H94</f>
        <v>F</v>
      </c>
      <c r="C94" s="142" t="str">
        <f>'Presupuesto 2025'!I94</f>
        <v>G</v>
      </c>
      <c r="D94" s="142" t="str">
        <f>'Presupuesto 2025'!J94</f>
        <v>2. ADQUISICION DE BIENES Y SERVICIOS</v>
      </c>
      <c r="E94" s="142" t="str">
        <f>'Presupuesto 2025'!K94</f>
        <v>A-02-02</v>
      </c>
      <c r="F94" s="142" t="str">
        <f>'Presupuesto 2025'!L94</f>
        <v>ADQUISICIONES DIFERENTES DE ACTIVOS</v>
      </c>
      <c r="G94" s="142" t="str">
        <f>'Presupuesto 2025'!M94</f>
        <v>A-02-02-02</v>
      </c>
      <c r="H94" s="142" t="str">
        <f>'Presupuesto 2025'!N94</f>
        <v>ADQUISICIÓN DE SERVICIOS</v>
      </c>
      <c r="I94" s="142" t="str">
        <f>'Presupuesto 2025'!O94</f>
        <v>A-02-02-02-008</v>
      </c>
      <c r="J94" s="142" t="str">
        <f>'Presupuesto 2025'!P94</f>
        <v xml:space="preserve">SERVICIOS PRESTADOS A LAS EMPRESAS Y SERVICIOS DE PRODUCCIÓN </v>
      </c>
      <c r="K94" s="142" t="str">
        <f>'Presupuesto 2025'!Q94</f>
        <v>A-02-02-02-008-002</v>
      </c>
      <c r="L94" s="142">
        <f>'Presupuesto 2025'!R94</f>
        <v>0</v>
      </c>
      <c r="M94" s="142">
        <f>'Presupuesto 2025'!S94</f>
        <v>0</v>
      </c>
      <c r="N94" s="142">
        <f>'Presupuesto 2025'!T94</f>
        <v>0</v>
      </c>
      <c r="O94" s="142">
        <f>'Presupuesto 2025'!U94</f>
        <v>0</v>
      </c>
      <c r="P94" s="142" t="str">
        <f>'Presupuesto 2025'!V94</f>
        <v>c. SECRETARIA GENERAL</v>
      </c>
      <c r="Q94" s="142" t="str">
        <f>'Presupuesto 2025'!W94</f>
        <v>c. Subdirección Administrativa</v>
      </c>
      <c r="R94" s="142" t="str">
        <f>'Presupuesto 2025'!X94</f>
        <v>Grupo de Gestión Administrativa</v>
      </c>
      <c r="S94" s="142" t="str">
        <f>'Presupuesto 2025'!Y94</f>
        <v>Caja Menor - Gastos Judiciales</v>
      </c>
      <c r="T94" s="143">
        <f>'Presupuesto 2025'!Z94</f>
        <v>0</v>
      </c>
      <c r="U94" s="143">
        <f>'Presupuesto 2025'!AA94</f>
        <v>0</v>
      </c>
      <c r="V94" s="143">
        <f>'Presupuesto 2025'!AB94</f>
        <v>0</v>
      </c>
      <c r="W94" s="143">
        <f>'Presupuesto 2025'!AC94</f>
        <v>0</v>
      </c>
      <c r="X94" s="143">
        <f>'Presupuesto 2025'!AD94</f>
        <v>0</v>
      </c>
      <c r="Y94" s="143">
        <f>'Presupuesto 2025'!AE94</f>
        <v>0</v>
      </c>
      <c r="Z94" s="143">
        <f>'Presupuesto 2025'!AF94</f>
        <v>0</v>
      </c>
      <c r="AA94" s="143">
        <f>'Presupuesto 2025'!AG94</f>
        <v>0</v>
      </c>
      <c r="AB94" s="143">
        <f>'Presupuesto 2025'!AH94</f>
        <v>0</v>
      </c>
      <c r="AC94" s="143">
        <f>'Presupuesto 2025'!AI94</f>
        <v>0</v>
      </c>
      <c r="AD94" s="143">
        <f>'Presupuesto 2025'!AJ94</f>
        <v>0</v>
      </c>
      <c r="AE94" s="143">
        <f>'Presupuesto 2025'!AK94</f>
        <v>0</v>
      </c>
      <c r="AF94" s="143">
        <f>'Presupuesto 2025'!AL94</f>
        <v>0</v>
      </c>
      <c r="AG94" s="143">
        <f>'Presupuesto 2025'!AM94</f>
        <v>0</v>
      </c>
      <c r="AH94" s="143">
        <f>'Presupuesto 2025'!AZ94</f>
        <v>0</v>
      </c>
    </row>
    <row r="95" spans="1:34" x14ac:dyDescent="0.25">
      <c r="A95" s="142">
        <f>'Presupuesto 2025'!G95</f>
        <v>332.22500000000002</v>
      </c>
      <c r="B95" s="142" t="str">
        <f>'Presupuesto 2025'!H95</f>
        <v>F</v>
      </c>
      <c r="C95" s="142" t="str">
        <f>'Presupuesto 2025'!I95</f>
        <v>G</v>
      </c>
      <c r="D95" s="142" t="str">
        <f>'Presupuesto 2025'!J95</f>
        <v>2. ADQUISICION DE BIENES Y SERVICIOS</v>
      </c>
      <c r="E95" s="142" t="str">
        <f>'Presupuesto 2025'!K95</f>
        <v>A-02-02</v>
      </c>
      <c r="F95" s="142" t="str">
        <f>'Presupuesto 2025'!L95</f>
        <v>ADQUISICIONES DIFERENTES DE ACTIVOS</v>
      </c>
      <c r="G95" s="142" t="str">
        <f>'Presupuesto 2025'!M95</f>
        <v>A-02-02-02</v>
      </c>
      <c r="H95" s="142" t="str">
        <f>'Presupuesto 2025'!N95</f>
        <v>ADQUISICIÓN DE SERVICIOS</v>
      </c>
      <c r="I95" s="142" t="str">
        <f>'Presupuesto 2025'!O95</f>
        <v>A-02-02-02-009</v>
      </c>
      <c r="J95" s="142" t="str">
        <f>'Presupuesto 2025'!P95</f>
        <v>SERVICIOS PARA LA COMUNIDAD, SOCIALES Y PERSONALES</v>
      </c>
      <c r="K95" s="142" t="str">
        <f>'Presupuesto 2025'!Q95</f>
        <v>A-02-02-02-009-003</v>
      </c>
      <c r="L95" s="142">
        <f>'Presupuesto 2025'!R95</f>
        <v>0</v>
      </c>
      <c r="M95" s="142">
        <f>'Presupuesto 2025'!S95</f>
        <v>0</v>
      </c>
      <c r="N95" s="142">
        <f>'Presupuesto 2025'!T95</f>
        <v>0</v>
      </c>
      <c r="O95" s="142">
        <f>'Presupuesto 2025'!U95</f>
        <v>0</v>
      </c>
      <c r="P95" s="142" t="str">
        <f>'Presupuesto 2025'!V95</f>
        <v>c. SECRETARIA GENERAL</v>
      </c>
      <c r="Q95" s="142" t="str">
        <f>'Presupuesto 2025'!W95</f>
        <v>c. Subdirección Administrativa</v>
      </c>
      <c r="R95" s="142" t="str">
        <f>'Presupuesto 2025'!X95</f>
        <v>Grupo de Gestión Administrativa</v>
      </c>
      <c r="S95" s="142" t="str">
        <f>'Presupuesto 2025'!Y95</f>
        <v>Caja Menor - Exámenes médicos</v>
      </c>
      <c r="T95" s="143">
        <f>'Presupuesto 2025'!Z95</f>
        <v>0</v>
      </c>
      <c r="U95" s="143">
        <f>'Presupuesto 2025'!AA95</f>
        <v>0</v>
      </c>
      <c r="V95" s="143">
        <f>'Presupuesto 2025'!AB95</f>
        <v>0</v>
      </c>
      <c r="W95" s="143">
        <f>'Presupuesto 2025'!AC95</f>
        <v>0</v>
      </c>
      <c r="X95" s="143">
        <f>'Presupuesto 2025'!AD95</f>
        <v>0</v>
      </c>
      <c r="Y95" s="143">
        <f>'Presupuesto 2025'!AE95</f>
        <v>0</v>
      </c>
      <c r="Z95" s="143">
        <f>'Presupuesto 2025'!AF95</f>
        <v>0</v>
      </c>
      <c r="AA95" s="143">
        <f>'Presupuesto 2025'!AG95</f>
        <v>0</v>
      </c>
      <c r="AB95" s="143">
        <f>'Presupuesto 2025'!AH95</f>
        <v>0</v>
      </c>
      <c r="AC95" s="143">
        <f>'Presupuesto 2025'!AI95</f>
        <v>0</v>
      </c>
      <c r="AD95" s="143">
        <f>'Presupuesto 2025'!AJ95</f>
        <v>0</v>
      </c>
      <c r="AE95" s="143">
        <f>'Presupuesto 2025'!AK95</f>
        <v>0</v>
      </c>
      <c r="AF95" s="143">
        <f>'Presupuesto 2025'!AL95</f>
        <v>0</v>
      </c>
      <c r="AG95" s="143">
        <f>'Presupuesto 2025'!AM95</f>
        <v>0</v>
      </c>
      <c r="AH95" s="143">
        <f>'Presupuesto 2025'!AZ95</f>
        <v>0</v>
      </c>
    </row>
    <row r="96" spans="1:34" x14ac:dyDescent="0.25">
      <c r="A96" s="142">
        <f>'Presupuesto 2025'!G96</f>
        <v>332.226</v>
      </c>
      <c r="B96" s="142" t="str">
        <f>'Presupuesto 2025'!H96</f>
        <v>F</v>
      </c>
      <c r="C96" s="142" t="str">
        <f>'Presupuesto 2025'!I96</f>
        <v>G</v>
      </c>
      <c r="D96" s="142" t="str">
        <f>'Presupuesto 2025'!J96</f>
        <v>2. ADQUISICION DE BIENES Y SERVICIOS</v>
      </c>
      <c r="E96" s="142" t="str">
        <f>'Presupuesto 2025'!K96</f>
        <v>A-02-02</v>
      </c>
      <c r="F96" s="142" t="str">
        <f>'Presupuesto 2025'!L96</f>
        <v>ADQUISICIONES DIFERENTES DE ACTIVOS</v>
      </c>
      <c r="G96" s="142" t="str">
        <f>'Presupuesto 2025'!M96</f>
        <v>A-02-02-01</v>
      </c>
      <c r="H96" s="142" t="str">
        <f>'Presupuesto 2025'!N96</f>
        <v>MATERIALES Y SUMINISTROS</v>
      </c>
      <c r="I96" s="142" t="str">
        <f>'Presupuesto 2025'!O96</f>
        <v>A-02-02-01-004</v>
      </c>
      <c r="J96" s="142" t="str">
        <f>'Presupuesto 2025'!P96</f>
        <v>PRODUCTOS METÁLICOS Y PAQUETES DE SOFTWARE</v>
      </c>
      <c r="K96" s="142" t="str">
        <f>'Presupuesto 2025'!Q96</f>
        <v>A-02-02-01-004-006</v>
      </c>
      <c r="L96" s="142">
        <f>'Presupuesto 2025'!R96</f>
        <v>0</v>
      </c>
      <c r="M96" s="142">
        <f>'Presupuesto 2025'!S96</f>
        <v>0</v>
      </c>
      <c r="N96" s="142">
        <f>'Presupuesto 2025'!T96</f>
        <v>0</v>
      </c>
      <c r="O96" s="142">
        <f>'Presupuesto 2025'!U96</f>
        <v>0</v>
      </c>
      <c r="P96" s="142" t="str">
        <f>'Presupuesto 2025'!V96</f>
        <v>c. SECRETARIA GENERAL</v>
      </c>
      <c r="Q96" s="142" t="str">
        <f>'Presupuesto 2025'!W96</f>
        <v>c. Subdirección Administrativa</v>
      </c>
      <c r="R96" s="142" t="str">
        <f>'Presupuesto 2025'!X96</f>
        <v>Grupo de Gestión Administrativa</v>
      </c>
      <c r="S96" s="142" t="str">
        <f>'Presupuesto 2025'!Y96</f>
        <v>Caja Menor - Productos Metalicos</v>
      </c>
      <c r="T96" s="143">
        <f>'Presupuesto 2025'!Z96</f>
        <v>0</v>
      </c>
      <c r="U96" s="143">
        <f>'Presupuesto 2025'!AA96</f>
        <v>0</v>
      </c>
      <c r="V96" s="143">
        <f>'Presupuesto 2025'!AB96</f>
        <v>0</v>
      </c>
      <c r="W96" s="143">
        <f>'Presupuesto 2025'!AC96</f>
        <v>0</v>
      </c>
      <c r="X96" s="143">
        <f>'Presupuesto 2025'!AD96</f>
        <v>0</v>
      </c>
      <c r="Y96" s="143">
        <f>'Presupuesto 2025'!AE96</f>
        <v>0</v>
      </c>
      <c r="Z96" s="143">
        <f>'Presupuesto 2025'!AF96</f>
        <v>0</v>
      </c>
      <c r="AA96" s="143">
        <f>'Presupuesto 2025'!AG96</f>
        <v>0</v>
      </c>
      <c r="AB96" s="143">
        <f>'Presupuesto 2025'!AH96</f>
        <v>0</v>
      </c>
      <c r="AC96" s="143">
        <f>'Presupuesto 2025'!AI96</f>
        <v>0</v>
      </c>
      <c r="AD96" s="143">
        <f>'Presupuesto 2025'!AJ96</f>
        <v>0</v>
      </c>
      <c r="AE96" s="143">
        <f>'Presupuesto 2025'!AK96</f>
        <v>0</v>
      </c>
      <c r="AF96" s="143">
        <f>'Presupuesto 2025'!AL96</f>
        <v>0</v>
      </c>
      <c r="AG96" s="143">
        <f>'Presupuesto 2025'!AM96</f>
        <v>0</v>
      </c>
      <c r="AH96" s="143">
        <f>'Presupuesto 2025'!AZ96</f>
        <v>0</v>
      </c>
    </row>
    <row r="97" spans="1:34" x14ac:dyDescent="0.25">
      <c r="A97" s="142">
        <f>'Presupuesto 2025'!G97</f>
        <v>332.22699999999998</v>
      </c>
      <c r="B97" s="142" t="str">
        <f>'Presupuesto 2025'!H97</f>
        <v>F</v>
      </c>
      <c r="C97" s="142" t="str">
        <f>'Presupuesto 2025'!I97</f>
        <v>G</v>
      </c>
      <c r="D97" s="142" t="str">
        <f>'Presupuesto 2025'!J97</f>
        <v>2. ADQUISICION DE BIENES Y SERVICIOS</v>
      </c>
      <c r="E97" s="142" t="str">
        <f>'Presupuesto 2025'!K97</f>
        <v>A-02-02</v>
      </c>
      <c r="F97" s="142" t="str">
        <f>'Presupuesto 2025'!L97</f>
        <v>ADQUISICIONES DIFERENTES DE ACTIVOS</v>
      </c>
      <c r="G97" s="142" t="str">
        <f>'Presupuesto 2025'!M97</f>
        <v>A-02-02-02</v>
      </c>
      <c r="H97" s="142" t="str">
        <f>'Presupuesto 2025'!N97</f>
        <v>ADQUISICIÓN DE SERVICIOS</v>
      </c>
      <c r="I97" s="142" t="str">
        <f>'Presupuesto 2025'!O97</f>
        <v>A-02-02-02-005</v>
      </c>
      <c r="J97" s="142" t="str">
        <f>'Presupuesto 2025'!P97</f>
        <v>SERVICIOS DE LA CONSTRUCCIÓN</v>
      </c>
      <c r="K97" s="142" t="str">
        <f>'Presupuesto 2025'!Q97</f>
        <v>A-02-02-02-005-004</v>
      </c>
      <c r="L97" s="142">
        <f>'Presupuesto 2025'!R97</f>
        <v>0</v>
      </c>
      <c r="M97" s="142">
        <f>'Presupuesto 2025'!S97</f>
        <v>0</v>
      </c>
      <c r="N97" s="142">
        <f>'Presupuesto 2025'!T97</f>
        <v>0</v>
      </c>
      <c r="O97" s="142">
        <f>'Presupuesto 2025'!U97</f>
        <v>0</v>
      </c>
      <c r="P97" s="142" t="str">
        <f>'Presupuesto 2025'!V97</f>
        <v>c. SECRETARIA GENERAL</v>
      </c>
      <c r="Q97" s="142" t="str">
        <f>'Presupuesto 2025'!W97</f>
        <v>c. Subdirección Administrativa</v>
      </c>
      <c r="R97" s="142" t="str">
        <f>'Presupuesto 2025'!X97</f>
        <v>Grupo de Gestión Administrativa</v>
      </c>
      <c r="S97" s="142" t="str">
        <f>'Presupuesto 2025'!Y97</f>
        <v>Caja Menor - Servicios de construcción</v>
      </c>
      <c r="T97" s="143">
        <f>'Presupuesto 2025'!Z97</f>
        <v>0</v>
      </c>
      <c r="U97" s="143">
        <f>'Presupuesto 2025'!AA97</f>
        <v>0</v>
      </c>
      <c r="V97" s="143">
        <f>'Presupuesto 2025'!AB97</f>
        <v>0</v>
      </c>
      <c r="W97" s="143">
        <f>'Presupuesto 2025'!AC97</f>
        <v>0</v>
      </c>
      <c r="X97" s="143">
        <f>'Presupuesto 2025'!AD97</f>
        <v>0</v>
      </c>
      <c r="Y97" s="143">
        <f>'Presupuesto 2025'!AE97</f>
        <v>0</v>
      </c>
      <c r="Z97" s="143">
        <f>'Presupuesto 2025'!AF97</f>
        <v>0</v>
      </c>
      <c r="AA97" s="143">
        <f>'Presupuesto 2025'!AG97</f>
        <v>0</v>
      </c>
      <c r="AB97" s="143">
        <f>'Presupuesto 2025'!AH97</f>
        <v>0</v>
      </c>
      <c r="AC97" s="143">
        <f>'Presupuesto 2025'!AI97</f>
        <v>0</v>
      </c>
      <c r="AD97" s="143">
        <f>'Presupuesto 2025'!AJ97</f>
        <v>0</v>
      </c>
      <c r="AE97" s="143">
        <f>'Presupuesto 2025'!AK97</f>
        <v>0</v>
      </c>
      <c r="AF97" s="143">
        <f>'Presupuesto 2025'!AL97</f>
        <v>0</v>
      </c>
      <c r="AG97" s="143">
        <f>'Presupuesto 2025'!AM97</f>
        <v>0</v>
      </c>
      <c r="AH97" s="143">
        <f>'Presupuesto 2025'!AZ97</f>
        <v>0</v>
      </c>
    </row>
    <row r="98" spans="1:34" x14ac:dyDescent="0.25">
      <c r="A98" s="142">
        <f>'Presupuesto 2025'!G98</f>
        <v>332.22800000000001</v>
      </c>
      <c r="B98" s="142" t="str">
        <f>'Presupuesto 2025'!H98</f>
        <v>F</v>
      </c>
      <c r="C98" s="142" t="str">
        <f>'Presupuesto 2025'!I98</f>
        <v>G</v>
      </c>
      <c r="D98" s="142" t="str">
        <f>'Presupuesto 2025'!J98</f>
        <v>2. ADQUISICION DE BIENES Y SERVICIOS</v>
      </c>
      <c r="E98" s="142" t="str">
        <f>'Presupuesto 2025'!K98</f>
        <v>A-02-02</v>
      </c>
      <c r="F98" s="142" t="str">
        <f>'Presupuesto 2025'!L98</f>
        <v>ADQUISICIONES DIFERENTES DE ACTIVOS</v>
      </c>
      <c r="G98" s="142" t="str">
        <f>'Presupuesto 2025'!M98</f>
        <v>A-02-02-02</v>
      </c>
      <c r="H98" s="142" t="str">
        <f>'Presupuesto 2025'!N98</f>
        <v>ADQUISICIÓN DE SERVICIOS</v>
      </c>
      <c r="I98" s="142" t="str">
        <f>'Presupuesto 2025'!O98</f>
        <v>A-02-02-02-006</v>
      </c>
      <c r="J98" s="142" t="str">
        <f>'Presupuesto 2025'!P98</f>
        <v>SERVICIOS DE ALOJAMIENTO; SERVICIOS DE SUMINISTRO DE COMIDAS Y BEBIDAS; SERVICIOS DE TRANSPORTE; Y SERVICIOS DE DISTRIBUCIÓN DE ELECTRICIDAD, GAS Y AGUA</v>
      </c>
      <c r="K98" s="142" t="str">
        <f>'Presupuesto 2025'!Q98</f>
        <v>A-02-02-02-006-004</v>
      </c>
      <c r="L98" s="142">
        <f>'Presupuesto 2025'!R98</f>
        <v>0</v>
      </c>
      <c r="M98" s="142">
        <f>'Presupuesto 2025'!S98</f>
        <v>0</v>
      </c>
      <c r="N98" s="142">
        <f>'Presupuesto 2025'!T98</f>
        <v>0</v>
      </c>
      <c r="O98" s="142">
        <f>'Presupuesto 2025'!U98</f>
        <v>0</v>
      </c>
      <c r="P98" s="142" t="str">
        <f>'Presupuesto 2025'!V98</f>
        <v>c. SECRETARIA GENERAL</v>
      </c>
      <c r="Q98" s="142" t="str">
        <f>'Presupuesto 2025'!W98</f>
        <v>c. Subdirección Administrativa</v>
      </c>
      <c r="R98" s="142" t="str">
        <f>'Presupuesto 2025'!X98</f>
        <v>Grupo de Gestión Administrativa</v>
      </c>
      <c r="S98" s="142" t="str">
        <f>'Presupuesto 2025'!Y98</f>
        <v>Caja Menor - Transporte</v>
      </c>
      <c r="T98" s="143">
        <f>'Presupuesto 2025'!Z98</f>
        <v>0</v>
      </c>
      <c r="U98" s="143">
        <f>'Presupuesto 2025'!AA98</f>
        <v>0</v>
      </c>
      <c r="V98" s="143">
        <f>'Presupuesto 2025'!AB98</f>
        <v>0</v>
      </c>
      <c r="W98" s="143">
        <f>'Presupuesto 2025'!AC98</f>
        <v>0</v>
      </c>
      <c r="X98" s="143">
        <f>'Presupuesto 2025'!AD98</f>
        <v>0</v>
      </c>
      <c r="Y98" s="143">
        <f>'Presupuesto 2025'!AE98</f>
        <v>0</v>
      </c>
      <c r="Z98" s="143">
        <f>'Presupuesto 2025'!AF98</f>
        <v>0</v>
      </c>
      <c r="AA98" s="143">
        <f>'Presupuesto 2025'!AG98</f>
        <v>0</v>
      </c>
      <c r="AB98" s="143">
        <f>'Presupuesto 2025'!AH98</f>
        <v>0</v>
      </c>
      <c r="AC98" s="143">
        <f>'Presupuesto 2025'!AI98</f>
        <v>0</v>
      </c>
      <c r="AD98" s="143">
        <f>'Presupuesto 2025'!AJ98</f>
        <v>0</v>
      </c>
      <c r="AE98" s="143">
        <f>'Presupuesto 2025'!AK98</f>
        <v>0</v>
      </c>
      <c r="AF98" s="143">
        <f>'Presupuesto 2025'!AL98</f>
        <v>0</v>
      </c>
      <c r="AG98" s="143">
        <f>'Presupuesto 2025'!AM98</f>
        <v>0</v>
      </c>
      <c r="AH98" s="143">
        <f>'Presupuesto 2025'!AZ98</f>
        <v>0</v>
      </c>
    </row>
    <row r="99" spans="1:34" x14ac:dyDescent="0.25">
      <c r="A99" s="142">
        <f>'Presupuesto 2025'!G99</f>
        <v>332.22899999999998</v>
      </c>
      <c r="B99" s="142" t="str">
        <f>'Presupuesto 2025'!H99</f>
        <v>F</v>
      </c>
      <c r="C99" s="142" t="str">
        <f>'Presupuesto 2025'!I99</f>
        <v>G</v>
      </c>
      <c r="D99" s="142" t="str">
        <f>'Presupuesto 2025'!J99</f>
        <v>2. ADQUISICION DE BIENES Y SERVICIOS</v>
      </c>
      <c r="E99" s="142" t="str">
        <f>'Presupuesto 2025'!K99</f>
        <v>A-02-02</v>
      </c>
      <c r="F99" s="142" t="str">
        <f>'Presupuesto 2025'!L99</f>
        <v>ADQUISICIONES DIFERENTES DE ACTIVOS</v>
      </c>
      <c r="G99" s="142" t="str">
        <f>'Presupuesto 2025'!M99</f>
        <v>A-02-02-02</v>
      </c>
      <c r="H99" s="142" t="str">
        <f>'Presupuesto 2025'!N99</f>
        <v>ADQUISICIÓN DE SERVICIOS</v>
      </c>
      <c r="I99" s="142" t="str">
        <f>'Presupuesto 2025'!O99</f>
        <v>A-02-02-02-007</v>
      </c>
      <c r="J99" s="142" t="str">
        <f>'Presupuesto 2025'!P99</f>
        <v>SERVICIOS FINANCIEROS Y SERVICIOS CONEXOS, SERVICIOS INMOBILIARIOS Y SERVICIOS DE LEASING</v>
      </c>
      <c r="K99" s="142" t="str">
        <f>'Presupuesto 2025'!Q99</f>
        <v>A-02-02-02-007-001</v>
      </c>
      <c r="L99" s="142">
        <f>'Presupuesto 2025'!R99</f>
        <v>0</v>
      </c>
      <c r="M99" s="142">
        <f>'Presupuesto 2025'!S99</f>
        <v>0</v>
      </c>
      <c r="N99" s="142">
        <f>'Presupuesto 2025'!T99</f>
        <v>0</v>
      </c>
      <c r="O99" s="142">
        <f>'Presupuesto 2025'!U99</f>
        <v>0</v>
      </c>
      <c r="P99" s="142" t="str">
        <f>'Presupuesto 2025'!V99</f>
        <v>c. SECRETARIA GENERAL</v>
      </c>
      <c r="Q99" s="142" t="str">
        <f>'Presupuesto 2025'!W99</f>
        <v>c. Subdirección Administrativa</v>
      </c>
      <c r="R99" s="142" t="str">
        <f>'Presupuesto 2025'!X99</f>
        <v>Grupo de Gestión Administrativa</v>
      </c>
      <c r="S99" s="142" t="str">
        <f>'Presupuesto 2025'!Y99</f>
        <v>Caja Menor - Seguros de la Entidad</v>
      </c>
      <c r="T99" s="143">
        <f>'Presupuesto 2025'!Z99</f>
        <v>0</v>
      </c>
      <c r="U99" s="143">
        <f>'Presupuesto 2025'!AA99</f>
        <v>0</v>
      </c>
      <c r="V99" s="143">
        <f>'Presupuesto 2025'!AB99</f>
        <v>0</v>
      </c>
      <c r="W99" s="143">
        <f>'Presupuesto 2025'!AC99</f>
        <v>0</v>
      </c>
      <c r="X99" s="143">
        <f>'Presupuesto 2025'!AD99</f>
        <v>0</v>
      </c>
      <c r="Y99" s="143">
        <f>'Presupuesto 2025'!AE99</f>
        <v>0</v>
      </c>
      <c r="Z99" s="143">
        <f>'Presupuesto 2025'!AF99</f>
        <v>0</v>
      </c>
      <c r="AA99" s="143">
        <f>'Presupuesto 2025'!AG99</f>
        <v>0</v>
      </c>
      <c r="AB99" s="143">
        <f>'Presupuesto 2025'!AH99</f>
        <v>0</v>
      </c>
      <c r="AC99" s="143">
        <f>'Presupuesto 2025'!AI99</f>
        <v>0</v>
      </c>
      <c r="AD99" s="143">
        <f>'Presupuesto 2025'!AJ99</f>
        <v>0</v>
      </c>
      <c r="AE99" s="143">
        <f>'Presupuesto 2025'!AK99</f>
        <v>0</v>
      </c>
      <c r="AF99" s="143">
        <f>'Presupuesto 2025'!AL99</f>
        <v>0</v>
      </c>
      <c r="AG99" s="143">
        <f>'Presupuesto 2025'!AM99</f>
        <v>0</v>
      </c>
      <c r="AH99" s="143">
        <f>'Presupuesto 2025'!AZ99</f>
        <v>0</v>
      </c>
    </row>
    <row r="100" spans="1:34" x14ac:dyDescent="0.25">
      <c r="A100" s="142">
        <f>'Presupuesto 2025'!G100</f>
        <v>332.23099999999999</v>
      </c>
      <c r="B100" s="142" t="str">
        <f>'Presupuesto 2025'!H100</f>
        <v>F</v>
      </c>
      <c r="C100" s="142" t="str">
        <f>'Presupuesto 2025'!I100</f>
        <v>G</v>
      </c>
      <c r="D100" s="142" t="str">
        <f>'Presupuesto 2025'!J100</f>
        <v>2. ADQUISICION DE BIENES Y SERVICIOS</v>
      </c>
      <c r="E100" s="142" t="str">
        <f>'Presupuesto 2025'!K100</f>
        <v>A-02-02</v>
      </c>
      <c r="F100" s="142" t="str">
        <f>'Presupuesto 2025'!L100</f>
        <v>ADQUISICIONES DIFERENTES DE ACTIVOS</v>
      </c>
      <c r="G100" s="142" t="str">
        <f>'Presupuesto 2025'!M100</f>
        <v>A-02-02-02</v>
      </c>
      <c r="H100" s="142" t="str">
        <f>'Presupuesto 2025'!N100</f>
        <v>ADQUISICIÓN DE SERVICIOS</v>
      </c>
      <c r="I100" s="142" t="str">
        <f>'Presupuesto 2025'!O100</f>
        <v>A-02-02-02-008</v>
      </c>
      <c r="J100" s="142" t="str">
        <f>'Presupuesto 2025'!P100</f>
        <v xml:space="preserve">SERVICIOS PRESTADOS A LAS EMPRESAS Y SERVICIOS DE PRODUCCIÓN </v>
      </c>
      <c r="K100" s="142" t="str">
        <f>'Presupuesto 2025'!Q100</f>
        <v>A-02-02-02-008-008</v>
      </c>
      <c r="L100" s="142">
        <f>'Presupuesto 2025'!R100</f>
        <v>0</v>
      </c>
      <c r="M100" s="142">
        <f>'Presupuesto 2025'!S100</f>
        <v>0</v>
      </c>
      <c r="N100" s="142">
        <f>'Presupuesto 2025'!T100</f>
        <v>0</v>
      </c>
      <c r="O100" s="142">
        <f>'Presupuesto 2025'!U100</f>
        <v>0</v>
      </c>
      <c r="P100" s="142" t="str">
        <f>'Presupuesto 2025'!V100</f>
        <v>c. SECRETARIA GENERAL</v>
      </c>
      <c r="Q100" s="142" t="str">
        <f>'Presupuesto 2025'!W100</f>
        <v>c. Subdirección Administrativa</v>
      </c>
      <c r="R100" s="142" t="str">
        <f>'Presupuesto 2025'!X100</f>
        <v>Grupo de Gestión Administrativa</v>
      </c>
      <c r="S100" s="142" t="str">
        <f>'Presupuesto 2025'!Y100</f>
        <v>Caja Menor - Servicio de mantenimiento, reparación e Instalación (excepto Servicios de Construcción)</v>
      </c>
      <c r="T100" s="143">
        <f>'Presupuesto 2025'!Z100</f>
        <v>0</v>
      </c>
      <c r="U100" s="143">
        <f>'Presupuesto 2025'!AA100</f>
        <v>0</v>
      </c>
      <c r="V100" s="143">
        <f>'Presupuesto 2025'!AB100</f>
        <v>0</v>
      </c>
      <c r="W100" s="143">
        <f>'Presupuesto 2025'!AC100</f>
        <v>0</v>
      </c>
      <c r="X100" s="143">
        <f>'Presupuesto 2025'!AD100</f>
        <v>0</v>
      </c>
      <c r="Y100" s="143">
        <f>'Presupuesto 2025'!AE100</f>
        <v>0</v>
      </c>
      <c r="Z100" s="143">
        <f>'Presupuesto 2025'!AF100</f>
        <v>0</v>
      </c>
      <c r="AA100" s="143">
        <f>'Presupuesto 2025'!AG100</f>
        <v>0</v>
      </c>
      <c r="AB100" s="143">
        <f>'Presupuesto 2025'!AH100</f>
        <v>0</v>
      </c>
      <c r="AC100" s="143">
        <f>'Presupuesto 2025'!AI100</f>
        <v>0</v>
      </c>
      <c r="AD100" s="143">
        <f>'Presupuesto 2025'!AJ100</f>
        <v>0</v>
      </c>
      <c r="AE100" s="143">
        <f>'Presupuesto 2025'!AK100</f>
        <v>0</v>
      </c>
      <c r="AF100" s="143">
        <f>'Presupuesto 2025'!AL100</f>
        <v>0</v>
      </c>
      <c r="AG100" s="143">
        <f>'Presupuesto 2025'!AM100</f>
        <v>0</v>
      </c>
      <c r="AH100" s="143">
        <f>'Presupuesto 2025'!AZ100</f>
        <v>0</v>
      </c>
    </row>
    <row r="101" spans="1:34" x14ac:dyDescent="0.25">
      <c r="A101" s="142">
        <f>'Presupuesto 2025'!G101</f>
        <v>332.23200000000003</v>
      </c>
      <c r="B101" s="142" t="str">
        <f>'Presupuesto 2025'!H101</f>
        <v>F</v>
      </c>
      <c r="C101" s="142" t="str">
        <f>'Presupuesto 2025'!I101</f>
        <v>G</v>
      </c>
      <c r="D101" s="142" t="str">
        <f>'Presupuesto 2025'!J101</f>
        <v>2. ADQUISICION DE BIENES Y SERVICIOS</v>
      </c>
      <c r="E101" s="142" t="str">
        <f>'Presupuesto 2025'!K101</f>
        <v>A-02-02</v>
      </c>
      <c r="F101" s="142" t="str">
        <f>'Presupuesto 2025'!L101</f>
        <v>ADQUISICIONES DIFERENTES DE ACTIVOS</v>
      </c>
      <c r="G101" s="142" t="str">
        <f>'Presupuesto 2025'!M101</f>
        <v>A-02-02-02</v>
      </c>
      <c r="H101" s="142" t="str">
        <f>'Presupuesto 2025'!N101</f>
        <v>ADQUISICIÓN DE SERVICIOS</v>
      </c>
      <c r="I101" s="142" t="str">
        <f>'Presupuesto 2025'!O101</f>
        <v>A-02-02-02-006</v>
      </c>
      <c r="J101" s="142" t="str">
        <f>'Presupuesto 2025'!P101</f>
        <v>SERVICIOS DE ALOJAMIENTO; SERVICIOS DE SUMINISTRO DE COMIDAS Y BEBIDAS; SERVICIOS DE TRANSPORTE; Y SERVICIOS DE DISTRIBUCIÓN DE ELECTRICIDAD, GAS Y AGUA</v>
      </c>
      <c r="K101" s="142" t="str">
        <f>'Presupuesto 2025'!Q101</f>
        <v>A-02-02-02-006-006</v>
      </c>
      <c r="L101" s="142">
        <f>'Presupuesto 2025'!R101</f>
        <v>0</v>
      </c>
      <c r="M101" s="142">
        <f>'Presupuesto 2025'!S101</f>
        <v>0</v>
      </c>
      <c r="N101" s="142">
        <f>'Presupuesto 2025'!T101</f>
        <v>0</v>
      </c>
      <c r="O101" s="142">
        <f>'Presupuesto 2025'!U101</f>
        <v>0</v>
      </c>
      <c r="P101" s="142" t="str">
        <f>'Presupuesto 2025'!V101</f>
        <v>c. SECRETARIA GENERAL</v>
      </c>
      <c r="Q101" s="142" t="str">
        <f>'Presupuesto 2025'!W101</f>
        <v>c. Subdirección Administrativa</v>
      </c>
      <c r="R101" s="142" t="str">
        <f>'Presupuesto 2025'!X101</f>
        <v>Grupo de Gestión Administrativa</v>
      </c>
      <c r="S101" s="142" t="str">
        <f>'Presupuesto 2025'!Y101</f>
        <v>Caja Menor - Servicio de Seguridad con Vehículo Blindado / Seguidor</v>
      </c>
      <c r="T101" s="143">
        <f>'Presupuesto 2025'!Z101</f>
        <v>0</v>
      </c>
      <c r="U101" s="143">
        <f>'Presupuesto 2025'!AA101</f>
        <v>0</v>
      </c>
      <c r="V101" s="143">
        <f>'Presupuesto 2025'!AB101</f>
        <v>0</v>
      </c>
      <c r="W101" s="143">
        <f>'Presupuesto 2025'!AC101</f>
        <v>0</v>
      </c>
      <c r="X101" s="143">
        <f>'Presupuesto 2025'!AD101</f>
        <v>0</v>
      </c>
      <c r="Y101" s="143">
        <f>'Presupuesto 2025'!AE101</f>
        <v>0</v>
      </c>
      <c r="Z101" s="143">
        <f>'Presupuesto 2025'!AF101</f>
        <v>0</v>
      </c>
      <c r="AA101" s="143">
        <f>'Presupuesto 2025'!AG101</f>
        <v>0</v>
      </c>
      <c r="AB101" s="143">
        <f>'Presupuesto 2025'!AH101</f>
        <v>0</v>
      </c>
      <c r="AC101" s="143">
        <f>'Presupuesto 2025'!AI101</f>
        <v>0</v>
      </c>
      <c r="AD101" s="143">
        <f>'Presupuesto 2025'!AJ101</f>
        <v>0</v>
      </c>
      <c r="AE101" s="143">
        <f>'Presupuesto 2025'!AK101</f>
        <v>0</v>
      </c>
      <c r="AF101" s="143">
        <f>'Presupuesto 2025'!AL101</f>
        <v>0</v>
      </c>
      <c r="AG101" s="143">
        <f>'Presupuesto 2025'!AM101</f>
        <v>0</v>
      </c>
      <c r="AH101" s="143">
        <f>'Presupuesto 2025'!AZ101</f>
        <v>0</v>
      </c>
    </row>
    <row r="102" spans="1:34" x14ac:dyDescent="0.25">
      <c r="A102" s="142">
        <f>'Presupuesto 2025'!G102</f>
        <v>332.233</v>
      </c>
      <c r="B102" s="142" t="str">
        <f>'Presupuesto 2025'!H102</f>
        <v>F</v>
      </c>
      <c r="C102" s="142" t="str">
        <f>'Presupuesto 2025'!I102</f>
        <v>G</v>
      </c>
      <c r="D102" s="142" t="str">
        <f>'Presupuesto 2025'!J102</f>
        <v>2. ADQUISICION DE BIENES Y SERVICIOS</v>
      </c>
      <c r="E102" s="142" t="str">
        <f>'Presupuesto 2025'!K102</f>
        <v>A-02-02</v>
      </c>
      <c r="F102" s="142" t="str">
        <f>'Presupuesto 2025'!L102</f>
        <v>ADQUISICIONES DIFERENTES DE ACTIVOS</v>
      </c>
      <c r="G102" s="142" t="str">
        <f>'Presupuesto 2025'!M102</f>
        <v>A-02-02-02</v>
      </c>
      <c r="H102" s="142" t="str">
        <f>'Presupuesto 2025'!N102</f>
        <v>ADQUISICIÓN DE SERVICIOS</v>
      </c>
      <c r="I102" s="142" t="str">
        <f>'Presupuesto 2025'!O102</f>
        <v>A-02-02-02-006</v>
      </c>
      <c r="J102" s="142" t="str">
        <f>'Presupuesto 2025'!P102</f>
        <v>SERVICIOS DE ALOJAMIENTO; SERVICIOS DE SUMINISTRO DE COMIDAS Y BEBIDAS; SERVICIOS DE TRANSPORTE; Y SERVICIOS DE DISTRIBUCIÓN DE ELECTRICIDAD, GAS Y AGUA</v>
      </c>
      <c r="K102" s="142" t="str">
        <f>'Presupuesto 2025'!Q102</f>
        <v>A-02-02-02-006-003</v>
      </c>
      <c r="L102" s="142">
        <f>'Presupuesto 2025'!R102</f>
        <v>0</v>
      </c>
      <c r="M102" s="142">
        <f>'Presupuesto 2025'!S102</f>
        <v>0</v>
      </c>
      <c r="N102" s="142">
        <f>'Presupuesto 2025'!T102</f>
        <v>0</v>
      </c>
      <c r="O102" s="142">
        <f>'Presupuesto 2025'!U102</f>
        <v>0</v>
      </c>
      <c r="P102" s="142" t="str">
        <f>'Presupuesto 2025'!V102</f>
        <v>c. SECRETARIA GENERAL</v>
      </c>
      <c r="Q102" s="142" t="str">
        <f>'Presupuesto 2025'!W102</f>
        <v>c. Subdirección Administrativa</v>
      </c>
      <c r="R102" s="142" t="str">
        <f>'Presupuesto 2025'!X102</f>
        <v>Grupo de Gestión Administrativa</v>
      </c>
      <c r="S102" s="142" t="str">
        <f>'Presupuesto 2025'!Y102</f>
        <v>Caja Menor - Alimentación / Hospedaje</v>
      </c>
      <c r="T102" s="143">
        <f>'Presupuesto 2025'!Z102</f>
        <v>0</v>
      </c>
      <c r="U102" s="143">
        <f>'Presupuesto 2025'!AA102</f>
        <v>0</v>
      </c>
      <c r="V102" s="143">
        <f>'Presupuesto 2025'!AB102</f>
        <v>0</v>
      </c>
      <c r="W102" s="143">
        <f>'Presupuesto 2025'!AC102</f>
        <v>0</v>
      </c>
      <c r="X102" s="143">
        <f>'Presupuesto 2025'!AD102</f>
        <v>0</v>
      </c>
      <c r="Y102" s="143">
        <f>'Presupuesto 2025'!AE102</f>
        <v>0</v>
      </c>
      <c r="Z102" s="143">
        <f>'Presupuesto 2025'!AF102</f>
        <v>0</v>
      </c>
      <c r="AA102" s="143">
        <f>'Presupuesto 2025'!AG102</f>
        <v>0</v>
      </c>
      <c r="AB102" s="143">
        <f>'Presupuesto 2025'!AH102</f>
        <v>0</v>
      </c>
      <c r="AC102" s="143">
        <f>'Presupuesto 2025'!AI102</f>
        <v>0</v>
      </c>
      <c r="AD102" s="143">
        <f>'Presupuesto 2025'!AJ102</f>
        <v>0</v>
      </c>
      <c r="AE102" s="143">
        <f>'Presupuesto 2025'!AK102</f>
        <v>0</v>
      </c>
      <c r="AF102" s="143">
        <f>'Presupuesto 2025'!AL102</f>
        <v>0</v>
      </c>
      <c r="AG102" s="143">
        <f>'Presupuesto 2025'!AM102</f>
        <v>0</v>
      </c>
      <c r="AH102" s="143">
        <f>'Presupuesto 2025'!AZ102</f>
        <v>0</v>
      </c>
    </row>
    <row r="103" spans="1:34" x14ac:dyDescent="0.25">
      <c r="A103" s="142">
        <f>'Presupuesto 2025'!G103</f>
        <v>332.23399999999998</v>
      </c>
      <c r="B103" s="142" t="str">
        <f>'Presupuesto 2025'!H103</f>
        <v>F</v>
      </c>
      <c r="C103" s="142" t="str">
        <f>'Presupuesto 2025'!I103</f>
        <v>G</v>
      </c>
      <c r="D103" s="142" t="str">
        <f>'Presupuesto 2025'!J103</f>
        <v>2. ADQUISICION DE BIENES Y SERVICIOS</v>
      </c>
      <c r="E103" s="142" t="str">
        <f>'Presupuesto 2025'!K103</f>
        <v>A-02-02</v>
      </c>
      <c r="F103" s="142" t="str">
        <f>'Presupuesto 2025'!L103</f>
        <v>ADQUISICIONES DIFERENTES DE ACTIVOS</v>
      </c>
      <c r="G103" s="142" t="str">
        <f>'Presupuesto 2025'!M103</f>
        <v>A-02-02-02</v>
      </c>
      <c r="H103" s="142" t="str">
        <f>'Presupuesto 2025'!N103</f>
        <v>ADQUISICIÓN DE SERVICIOS</v>
      </c>
      <c r="I103" s="142" t="str">
        <f>'Presupuesto 2025'!O103</f>
        <v>A-02-02-02-006</v>
      </c>
      <c r="J103" s="142" t="str">
        <f>'Presupuesto 2025'!P103</f>
        <v>SERVICIOS DE ALOJAMIENTO; SERVICIOS DE SUMINISTRO DE COMIDAS Y BEBIDAS; SERVICIOS DE TRANSPORTE; Y SERVICIOS DE DISTRIBUCIÓN DE ELECTRICIDAD, GAS Y AGUA</v>
      </c>
      <c r="K103" s="142" t="str">
        <f>'Presupuesto 2025'!Q103</f>
        <v>A-02-02-02-006-007</v>
      </c>
      <c r="L103" s="142">
        <f>'Presupuesto 2025'!R103</f>
        <v>0</v>
      </c>
      <c r="M103" s="142">
        <f>'Presupuesto 2025'!S103</f>
        <v>0</v>
      </c>
      <c r="N103" s="142">
        <f>'Presupuesto 2025'!T103</f>
        <v>0</v>
      </c>
      <c r="O103" s="142">
        <f>'Presupuesto 2025'!U103</f>
        <v>0</v>
      </c>
      <c r="P103" s="142" t="str">
        <f>'Presupuesto 2025'!V103</f>
        <v>c. SECRETARIA GENERAL</v>
      </c>
      <c r="Q103" s="142" t="str">
        <f>'Presupuesto 2025'!W103</f>
        <v>c. Subdirección Administrativa</v>
      </c>
      <c r="R103" s="142" t="str">
        <f>'Presupuesto 2025'!X103</f>
        <v>Grupo de Gestión Administrativa</v>
      </c>
      <c r="S103" s="142" t="str">
        <f>'Presupuesto 2025'!Y103</f>
        <v>Caja Menor - Peajes / Parqueadero</v>
      </c>
      <c r="T103" s="143">
        <f>'Presupuesto 2025'!Z103</f>
        <v>0</v>
      </c>
      <c r="U103" s="143">
        <f>'Presupuesto 2025'!AA103</f>
        <v>0</v>
      </c>
      <c r="V103" s="143">
        <f>'Presupuesto 2025'!AB103</f>
        <v>0</v>
      </c>
      <c r="W103" s="143">
        <f>'Presupuesto 2025'!AC103</f>
        <v>0</v>
      </c>
      <c r="X103" s="143">
        <f>'Presupuesto 2025'!AD103</f>
        <v>0</v>
      </c>
      <c r="Y103" s="143">
        <f>'Presupuesto 2025'!AE103</f>
        <v>0</v>
      </c>
      <c r="Z103" s="143">
        <f>'Presupuesto 2025'!AF103</f>
        <v>0</v>
      </c>
      <c r="AA103" s="143">
        <f>'Presupuesto 2025'!AG103</f>
        <v>0</v>
      </c>
      <c r="AB103" s="143">
        <f>'Presupuesto 2025'!AH103</f>
        <v>0</v>
      </c>
      <c r="AC103" s="143">
        <f>'Presupuesto 2025'!AI103</f>
        <v>0</v>
      </c>
      <c r="AD103" s="143">
        <f>'Presupuesto 2025'!AJ103</f>
        <v>0</v>
      </c>
      <c r="AE103" s="143">
        <f>'Presupuesto 2025'!AK103</f>
        <v>0</v>
      </c>
      <c r="AF103" s="143">
        <f>'Presupuesto 2025'!AL103</f>
        <v>0</v>
      </c>
      <c r="AG103" s="143">
        <f>'Presupuesto 2025'!AM103</f>
        <v>0</v>
      </c>
      <c r="AH103" s="143">
        <f>'Presupuesto 2025'!AZ103</f>
        <v>0</v>
      </c>
    </row>
    <row r="104" spans="1:34" x14ac:dyDescent="0.25">
      <c r="A104" s="142">
        <f>'Presupuesto 2025'!G104</f>
        <v>332.23500000000001</v>
      </c>
      <c r="B104" s="142" t="str">
        <f>'Presupuesto 2025'!H104</f>
        <v>F</v>
      </c>
      <c r="C104" s="142" t="str">
        <f>'Presupuesto 2025'!I104</f>
        <v>G</v>
      </c>
      <c r="D104" s="142" t="str">
        <f>'Presupuesto 2025'!J104</f>
        <v>2. ADQUISICION DE BIENES Y SERVICIOS</v>
      </c>
      <c r="E104" s="142" t="str">
        <f>'Presupuesto 2025'!K104</f>
        <v>A-02-02</v>
      </c>
      <c r="F104" s="142" t="str">
        <f>'Presupuesto 2025'!L104</f>
        <v>ADQUISICIONES DIFERENTES DE ACTIVOS</v>
      </c>
      <c r="G104" s="142" t="str">
        <f>'Presupuesto 2025'!M104</f>
        <v>A-02-02-02</v>
      </c>
      <c r="H104" s="142" t="str">
        <f>'Presupuesto 2025'!N104</f>
        <v>ADQUISICIÓN DE SERVICIOS</v>
      </c>
      <c r="I104" s="142" t="str">
        <f>'Presupuesto 2025'!O104</f>
        <v>A-02-02-02-006</v>
      </c>
      <c r="J104" s="142" t="str">
        <f>'Presupuesto 2025'!P104</f>
        <v>SERVICIOS DE ALOJAMIENTO; SERVICIOS DE SUMINISTRO DE COMIDAS Y BEBIDAS; SERVICIOS DE TRANSPORTE; Y SERVICIOS DE DISTRIBUCIÓN DE ELECTRICIDAD, GAS Y AGUA</v>
      </c>
      <c r="K104" s="142" t="str">
        <f>'Presupuesto 2025'!Q104</f>
        <v>A-02-02-02-006-005</v>
      </c>
      <c r="L104" s="142">
        <f>'Presupuesto 2025'!R104</f>
        <v>0</v>
      </c>
      <c r="M104" s="142">
        <f>'Presupuesto 2025'!S104</f>
        <v>0</v>
      </c>
      <c r="N104" s="142">
        <f>'Presupuesto 2025'!T104</f>
        <v>0</v>
      </c>
      <c r="O104" s="142">
        <f>'Presupuesto 2025'!U104</f>
        <v>0</v>
      </c>
      <c r="P104" s="142" t="str">
        <f>'Presupuesto 2025'!V104</f>
        <v>c. SECRETARIA GENERAL</v>
      </c>
      <c r="Q104" s="142" t="str">
        <f>'Presupuesto 2025'!W104</f>
        <v>c. Subdirección Administrativa</v>
      </c>
      <c r="R104" s="142" t="str">
        <f>'Presupuesto 2025'!X104</f>
        <v>Grupo de Gestión Administrativa</v>
      </c>
      <c r="S104" s="142" t="str">
        <f>'Presupuesto 2025'!Y104</f>
        <v>Caja Menor - Servicio de Transporte de Carga</v>
      </c>
      <c r="T104" s="143">
        <f>'Presupuesto 2025'!Z104</f>
        <v>0</v>
      </c>
      <c r="U104" s="143">
        <f>'Presupuesto 2025'!AA104</f>
        <v>0</v>
      </c>
      <c r="V104" s="143">
        <f>'Presupuesto 2025'!AB104</f>
        <v>0</v>
      </c>
      <c r="W104" s="143">
        <f>'Presupuesto 2025'!AC104</f>
        <v>0</v>
      </c>
      <c r="X104" s="143">
        <f>'Presupuesto 2025'!AD104</f>
        <v>0</v>
      </c>
      <c r="Y104" s="143">
        <f>'Presupuesto 2025'!AE104</f>
        <v>0</v>
      </c>
      <c r="Z104" s="143">
        <f>'Presupuesto 2025'!AF104</f>
        <v>0</v>
      </c>
      <c r="AA104" s="143">
        <f>'Presupuesto 2025'!AG104</f>
        <v>0</v>
      </c>
      <c r="AB104" s="143">
        <f>'Presupuesto 2025'!AH104</f>
        <v>0</v>
      </c>
      <c r="AC104" s="143">
        <f>'Presupuesto 2025'!AI104</f>
        <v>0</v>
      </c>
      <c r="AD104" s="143">
        <f>'Presupuesto 2025'!AJ104</f>
        <v>0</v>
      </c>
      <c r="AE104" s="143">
        <f>'Presupuesto 2025'!AK104</f>
        <v>0</v>
      </c>
      <c r="AF104" s="143">
        <f>'Presupuesto 2025'!AL104</f>
        <v>0</v>
      </c>
      <c r="AG104" s="143">
        <f>'Presupuesto 2025'!AM104</f>
        <v>0</v>
      </c>
      <c r="AH104" s="143">
        <f>'Presupuesto 2025'!AZ104</f>
        <v>0</v>
      </c>
    </row>
    <row r="105" spans="1:34" x14ac:dyDescent="0.25">
      <c r="A105" s="142">
        <f>'Presupuesto 2025'!G105</f>
        <v>332.30700000000002</v>
      </c>
      <c r="B105" s="142" t="str">
        <f>'Presupuesto 2025'!H105</f>
        <v>F</v>
      </c>
      <c r="C105" s="142" t="str">
        <f>'Presupuesto 2025'!I105</f>
        <v>T</v>
      </c>
      <c r="D105" s="142" t="str">
        <f>'Presupuesto 2025'!J105</f>
        <v xml:space="preserve">3. TRANSFERENCIAS </v>
      </c>
      <c r="E105" s="142" t="str">
        <f>'Presupuesto 2025'!K105</f>
        <v>A-03-03-01-001</v>
      </c>
      <c r="F105" s="142" t="str">
        <f>'Presupuesto 2025'!L105</f>
        <v>FONDO DE PROGRAMAS ESPECIALES PARA LA PAZ: PROGRAMA DE REINTEGRACIÓN SOCIAL Y ECONÓMICA</v>
      </c>
      <c r="G105" s="142" t="str">
        <f>'Presupuesto 2025'!M105</f>
        <v>A-03-03-01-001</v>
      </c>
      <c r="H105" s="142" t="str">
        <f>'Presupuesto 2025'!N105</f>
        <v>FONDO DE PROGRAMAS ESPECIALES PARA LA PAZ: PROGRAMA DE REINTEGRACIÓN SOCIAL Y ECONÓMICA</v>
      </c>
      <c r="I105" s="142" t="str">
        <f>'Presupuesto 2025'!O105</f>
        <v>A-03-03-01-001</v>
      </c>
      <c r="J105" s="142" t="str">
        <f>'Presupuesto 2025'!P105</f>
        <v>FONDO DE PROGRAMAS ESPECIALES PARA LA PAZ: PROGRAMA DE REINTEGRACIÓN SOCIAL Y ECONÓMICA</v>
      </c>
      <c r="K105" s="142" t="str">
        <f>'Presupuesto 2025'!Q105</f>
        <v>A-03-03-01-001</v>
      </c>
      <c r="L105" s="142">
        <f>'Presupuesto 2025'!R105</f>
        <v>0</v>
      </c>
      <c r="M105" s="142">
        <f>'Presupuesto 2025'!S105</f>
        <v>0</v>
      </c>
      <c r="N105" s="142">
        <f>'Presupuesto 2025'!T105</f>
        <v>0</v>
      </c>
      <c r="O105" s="142">
        <f>'Presupuesto 2025'!U105</f>
        <v>0</v>
      </c>
      <c r="P105" s="142" t="str">
        <f>'Presupuesto 2025'!V105</f>
        <v>c. SECRETARIA GENERAL</v>
      </c>
      <c r="Q105" s="142" t="str">
        <f>'Presupuesto 2025'!W105</f>
        <v>c. Subdirección Administrativa</v>
      </c>
      <c r="R105" s="142" t="str">
        <f>'Presupuesto 2025'!X105</f>
        <v>Grupo de Gestión Administrativa</v>
      </c>
      <c r="S105" s="142" t="str">
        <f>'Presupuesto 2025'!Y105</f>
        <v>Aires Acondicionados</v>
      </c>
      <c r="T105" s="143">
        <f>'Presupuesto 2025'!Z105</f>
        <v>403042027.49000001</v>
      </c>
      <c r="U105" s="143">
        <f>'Presupuesto 2025'!AA105</f>
        <v>0</v>
      </c>
      <c r="V105" s="143">
        <f>'Presupuesto 2025'!AB105</f>
        <v>0</v>
      </c>
      <c r="W105" s="143">
        <f>'Presupuesto 2025'!AC105</f>
        <v>0</v>
      </c>
      <c r="X105" s="143">
        <f>'Presupuesto 2025'!AD105</f>
        <v>0</v>
      </c>
      <c r="Y105" s="143">
        <f>'Presupuesto 2025'!AE105</f>
        <v>0</v>
      </c>
      <c r="Z105" s="143">
        <f>'Presupuesto 2025'!AF105</f>
        <v>0</v>
      </c>
      <c r="AA105" s="143">
        <f>'Presupuesto 2025'!AG105</f>
        <v>0</v>
      </c>
      <c r="AB105" s="143">
        <f>'Presupuesto 2025'!AH105</f>
        <v>0</v>
      </c>
      <c r="AC105" s="143">
        <f>'Presupuesto 2025'!AI105</f>
        <v>0</v>
      </c>
      <c r="AD105" s="143">
        <f>'Presupuesto 2025'!AJ105</f>
        <v>0</v>
      </c>
      <c r="AE105" s="143">
        <f>'Presupuesto 2025'!AK105</f>
        <v>0</v>
      </c>
      <c r="AF105" s="143">
        <f>'Presupuesto 2025'!AL105</f>
        <v>0</v>
      </c>
      <c r="AG105" s="143">
        <f>'Presupuesto 2025'!AM105</f>
        <v>0</v>
      </c>
      <c r="AH105" s="143">
        <f>'Presupuesto 2025'!AZ105</f>
        <v>403042027.49000001</v>
      </c>
    </row>
    <row r="106" spans="1:34" x14ac:dyDescent="0.25">
      <c r="A106" s="142">
        <f>'Presupuesto 2025'!G106</f>
        <v>332.23599999999999</v>
      </c>
      <c r="B106" s="142" t="str">
        <f>'Presupuesto 2025'!H106</f>
        <v>F</v>
      </c>
      <c r="C106" s="142" t="str">
        <f>'Presupuesto 2025'!I106</f>
        <v>G</v>
      </c>
      <c r="D106" s="142" t="str">
        <f>'Presupuesto 2025'!J106</f>
        <v>2. ADQUISICION DE BIENES Y SERVICIOS</v>
      </c>
      <c r="E106" s="142" t="str">
        <f>'Presupuesto 2025'!K106</f>
        <v>A-02-02</v>
      </c>
      <c r="F106" s="142" t="str">
        <f>'Presupuesto 2025'!L106</f>
        <v>ADQUISICIONES DIFERENTES DE ACTIVOS</v>
      </c>
      <c r="G106" s="142" t="str">
        <f>'Presupuesto 2025'!M106</f>
        <v>A-02-02-01</v>
      </c>
      <c r="H106" s="142" t="str">
        <f>'Presupuesto 2025'!N106</f>
        <v>MATERIALES Y SUMINISTROS</v>
      </c>
      <c r="I106" s="142" t="str">
        <f>'Presupuesto 2025'!O106</f>
        <v>A-02-02-01-003</v>
      </c>
      <c r="J106" s="142" t="str">
        <f>'Presupuesto 2025'!P106</f>
        <v>OTROS BIENES TRANSPORTABLES (EXCEPTO PRODUCTOS METÁLICOS, MAQUINARIA Y EQUIPO)</v>
      </c>
      <c r="K106" s="142" t="str">
        <f>'Presupuesto 2025'!Q106</f>
        <v>A-02-02-01-003-003</v>
      </c>
      <c r="L106" s="142">
        <f>'Presupuesto 2025'!R106</f>
        <v>0</v>
      </c>
      <c r="M106" s="142">
        <f>'Presupuesto 2025'!S106</f>
        <v>0</v>
      </c>
      <c r="N106" s="142">
        <f>'Presupuesto 2025'!T106</f>
        <v>0</v>
      </c>
      <c r="O106" s="142">
        <f>'Presupuesto 2025'!U106</f>
        <v>0</v>
      </c>
      <c r="P106" s="142" t="str">
        <f>'Presupuesto 2025'!V106</f>
        <v>c. SECRETARIA GENERAL</v>
      </c>
      <c r="Q106" s="142" t="str">
        <f>'Presupuesto 2025'!W106</f>
        <v>c. Subdirección Administrativa</v>
      </c>
      <c r="R106" s="142" t="str">
        <f>'Presupuesto 2025'!X106</f>
        <v>Grupo de Gestión Administrativa</v>
      </c>
      <c r="S106" s="142" t="str">
        <f>'Presupuesto 2025'!Y106</f>
        <v>Suministro de Combustible</v>
      </c>
      <c r="T106" s="143">
        <f>'Presupuesto 2025'!Z106</f>
        <v>87887376</v>
      </c>
      <c r="U106" s="143">
        <f>'Presupuesto 2025'!AA106</f>
        <v>0</v>
      </c>
      <c r="V106" s="143">
        <f>'Presupuesto 2025'!AB106</f>
        <v>0</v>
      </c>
      <c r="W106" s="143">
        <f>'Presupuesto 2025'!AC106</f>
        <v>0</v>
      </c>
      <c r="X106" s="143">
        <f>'Presupuesto 2025'!AD106</f>
        <v>0</v>
      </c>
      <c r="Y106" s="143">
        <f>'Presupuesto 2025'!AE106</f>
        <v>0</v>
      </c>
      <c r="Z106" s="143">
        <f>'Presupuesto 2025'!AF106</f>
        <v>0</v>
      </c>
      <c r="AA106" s="143">
        <f>'Presupuesto 2025'!AG106</f>
        <v>0</v>
      </c>
      <c r="AB106" s="143">
        <f>'Presupuesto 2025'!AH106</f>
        <v>0</v>
      </c>
      <c r="AC106" s="143">
        <f>'Presupuesto 2025'!AI106</f>
        <v>0</v>
      </c>
      <c r="AD106" s="143">
        <f>'Presupuesto 2025'!AJ106</f>
        <v>0</v>
      </c>
      <c r="AE106" s="143">
        <f>'Presupuesto 2025'!AK106</f>
        <v>0</v>
      </c>
      <c r="AF106" s="143">
        <f>'Presupuesto 2025'!AL106</f>
        <v>0</v>
      </c>
      <c r="AG106" s="143">
        <f>'Presupuesto 2025'!AM106</f>
        <v>0</v>
      </c>
      <c r="AH106" s="143">
        <f>'Presupuesto 2025'!AZ106</f>
        <v>87887376</v>
      </c>
    </row>
    <row r="107" spans="1:34" x14ac:dyDescent="0.25">
      <c r="A107" s="142">
        <f>'Presupuesto 2025'!G107</f>
        <v>332.30799999999999</v>
      </c>
      <c r="B107" s="142" t="str">
        <f>'Presupuesto 2025'!H107</f>
        <v>F</v>
      </c>
      <c r="C107" s="142" t="str">
        <f>'Presupuesto 2025'!I107</f>
        <v>T</v>
      </c>
      <c r="D107" s="142" t="str">
        <f>'Presupuesto 2025'!J107</f>
        <v xml:space="preserve">3. TRANSFERENCIAS </v>
      </c>
      <c r="E107" s="142" t="str">
        <f>'Presupuesto 2025'!K107</f>
        <v>A-03-03-01-001</v>
      </c>
      <c r="F107" s="142" t="str">
        <f>'Presupuesto 2025'!L107</f>
        <v>FONDO DE PROGRAMAS ESPECIALES PARA LA PAZ: PROGRAMA DE REINTEGRACIÓN SOCIAL Y ECONÓMICA</v>
      </c>
      <c r="G107" s="142" t="str">
        <f>'Presupuesto 2025'!M107</f>
        <v>A-03-03-01-001</v>
      </c>
      <c r="H107" s="142" t="str">
        <f>'Presupuesto 2025'!N107</f>
        <v>FONDO DE PROGRAMAS ESPECIALES PARA LA PAZ: PROGRAMA DE REINTEGRACIÓN SOCIAL Y ECONÓMICA</v>
      </c>
      <c r="I107" s="142" t="str">
        <f>'Presupuesto 2025'!O107</f>
        <v>A-03-03-01-001</v>
      </c>
      <c r="J107" s="142" t="str">
        <f>'Presupuesto 2025'!P107</f>
        <v>FONDO DE PROGRAMAS ESPECIALES PARA LA PAZ: PROGRAMA DE REINTEGRACIÓN SOCIAL Y ECONÓMICA</v>
      </c>
      <c r="K107" s="142" t="str">
        <f>'Presupuesto 2025'!Q107</f>
        <v>A-03-03-01-001</v>
      </c>
      <c r="L107" s="142">
        <f>'Presupuesto 2025'!R107</f>
        <v>0</v>
      </c>
      <c r="M107" s="142">
        <f>'Presupuesto 2025'!S107</f>
        <v>0</v>
      </c>
      <c r="N107" s="142">
        <f>'Presupuesto 2025'!T107</f>
        <v>0</v>
      </c>
      <c r="O107" s="142">
        <f>'Presupuesto 2025'!U107</f>
        <v>0</v>
      </c>
      <c r="P107" s="142" t="str">
        <f>'Presupuesto 2025'!V107</f>
        <v>c. SECRETARIA GENERAL</v>
      </c>
      <c r="Q107" s="142" t="str">
        <f>'Presupuesto 2025'!W107</f>
        <v>c. Subdirección Administrativa</v>
      </c>
      <c r="R107" s="142" t="str">
        <f>'Presupuesto 2025'!X107</f>
        <v>Grupo de Gestión Administrativa</v>
      </c>
      <c r="S107" s="142" t="str">
        <f>'Presupuesto 2025'!Y107</f>
        <v>Seguros de la Entidad</v>
      </c>
      <c r="T107" s="143">
        <f>'Presupuesto 2025'!Z107</f>
        <v>0</v>
      </c>
      <c r="U107" s="143">
        <f>'Presupuesto 2025'!AA107</f>
        <v>0</v>
      </c>
      <c r="V107" s="143">
        <f>'Presupuesto 2025'!AB107</f>
        <v>0</v>
      </c>
      <c r="W107" s="143">
        <f>'Presupuesto 2025'!AC107</f>
        <v>0</v>
      </c>
      <c r="X107" s="143">
        <f>'Presupuesto 2025'!AD107</f>
        <v>0</v>
      </c>
      <c r="Y107" s="143">
        <f>'Presupuesto 2025'!AE107</f>
        <v>0</v>
      </c>
      <c r="Z107" s="143">
        <f>'Presupuesto 2025'!AF107</f>
        <v>0</v>
      </c>
      <c r="AA107" s="143">
        <f>'Presupuesto 2025'!AG107</f>
        <v>0</v>
      </c>
      <c r="AB107" s="143">
        <f>'Presupuesto 2025'!AH107</f>
        <v>0</v>
      </c>
      <c r="AC107" s="143">
        <f>'Presupuesto 2025'!AI107</f>
        <v>0</v>
      </c>
      <c r="AD107" s="143">
        <f>'Presupuesto 2025'!AJ107</f>
        <v>0</v>
      </c>
      <c r="AE107" s="143">
        <f>'Presupuesto 2025'!AK107</f>
        <v>0</v>
      </c>
      <c r="AF107" s="143">
        <f>'Presupuesto 2025'!AL107</f>
        <v>0</v>
      </c>
      <c r="AG107" s="143">
        <f>'Presupuesto 2025'!AM107</f>
        <v>0</v>
      </c>
      <c r="AH107" s="143">
        <f>'Presupuesto 2025'!AZ107</f>
        <v>0</v>
      </c>
    </row>
    <row r="108" spans="1:34" x14ac:dyDescent="0.25">
      <c r="A108" s="142">
        <f>'Presupuesto 2025'!G108</f>
        <v>332.23700000000002</v>
      </c>
      <c r="B108" s="142" t="str">
        <f>'Presupuesto 2025'!H108</f>
        <v>F</v>
      </c>
      <c r="C108" s="142" t="str">
        <f>'Presupuesto 2025'!I108</f>
        <v>G</v>
      </c>
      <c r="D108" s="142" t="str">
        <f>'Presupuesto 2025'!J108</f>
        <v>2. ADQUISICION DE BIENES Y SERVICIOS</v>
      </c>
      <c r="E108" s="142" t="str">
        <f>'Presupuesto 2025'!K108</f>
        <v>A-02-02</v>
      </c>
      <c r="F108" s="142" t="str">
        <f>'Presupuesto 2025'!L108</f>
        <v>ADQUISICIONES DIFERENTES DE ACTIVOS</v>
      </c>
      <c r="G108" s="142" t="str">
        <f>'Presupuesto 2025'!M108</f>
        <v>A-02-02-02</v>
      </c>
      <c r="H108" s="142" t="str">
        <f>'Presupuesto 2025'!N108</f>
        <v>ADQUISICIÓN DE SERVICIOS</v>
      </c>
      <c r="I108" s="142" t="str">
        <f>'Presupuesto 2025'!O108</f>
        <v>A-02-02-02-006</v>
      </c>
      <c r="J108" s="142" t="str">
        <f>'Presupuesto 2025'!P108</f>
        <v>SERVICIOS DE ALOJAMIENTO; SERVICIOS DE SUMINISTRO DE COMIDAS Y BEBIDAS; SERVICIOS DE TRANSPORTE; Y SERVICIOS DE DISTRIBUCIÓN DE ELECTRICIDAD, GAS Y AGUA</v>
      </c>
      <c r="K108" s="142" t="str">
        <f>'Presupuesto 2025'!Q108</f>
        <v>A-02-02-02-006-006</v>
      </c>
      <c r="L108" s="142">
        <f>'Presupuesto 2025'!R108</f>
        <v>0</v>
      </c>
      <c r="M108" s="142">
        <f>'Presupuesto 2025'!S108</f>
        <v>0</v>
      </c>
      <c r="N108" s="142">
        <f>'Presupuesto 2025'!T108</f>
        <v>0</v>
      </c>
      <c r="O108" s="142">
        <f>'Presupuesto 2025'!U108</f>
        <v>0</v>
      </c>
      <c r="P108" s="142" t="str">
        <f>'Presupuesto 2025'!V108</f>
        <v>c. SECRETARIA GENERAL</v>
      </c>
      <c r="Q108" s="142" t="str">
        <f>'Presupuesto 2025'!W108</f>
        <v>c. Subdirección Administrativa</v>
      </c>
      <c r="R108" s="142" t="str">
        <f>'Presupuesto 2025'!X108</f>
        <v>Grupo de Gestión Administrativa</v>
      </c>
      <c r="S108" s="142" t="str">
        <f>'Presupuesto 2025'!Y108</f>
        <v>Servicio de Vehículo - Operario</v>
      </c>
      <c r="T108" s="143">
        <f>'Presupuesto 2025'!Z108</f>
        <v>0</v>
      </c>
      <c r="U108" s="143">
        <f>'Presupuesto 2025'!AA108</f>
        <v>0</v>
      </c>
      <c r="V108" s="143">
        <f>'Presupuesto 2025'!AB108</f>
        <v>0</v>
      </c>
      <c r="W108" s="143">
        <f>'Presupuesto 2025'!AC108</f>
        <v>0</v>
      </c>
      <c r="X108" s="143">
        <f>'Presupuesto 2025'!AD108</f>
        <v>0</v>
      </c>
      <c r="Y108" s="143">
        <f>'Presupuesto 2025'!AE108</f>
        <v>0</v>
      </c>
      <c r="Z108" s="143">
        <f>'Presupuesto 2025'!AF108</f>
        <v>0</v>
      </c>
      <c r="AA108" s="143">
        <f>'Presupuesto 2025'!AG108</f>
        <v>0</v>
      </c>
      <c r="AB108" s="143">
        <f>'Presupuesto 2025'!AH108</f>
        <v>0</v>
      </c>
      <c r="AC108" s="143">
        <f>'Presupuesto 2025'!AI108</f>
        <v>0</v>
      </c>
      <c r="AD108" s="143">
        <f>'Presupuesto 2025'!AJ108</f>
        <v>0</v>
      </c>
      <c r="AE108" s="143">
        <f>'Presupuesto 2025'!AK108</f>
        <v>0</v>
      </c>
      <c r="AF108" s="143">
        <f>'Presupuesto 2025'!AL108</f>
        <v>0</v>
      </c>
      <c r="AG108" s="143">
        <f>'Presupuesto 2025'!AM108</f>
        <v>0</v>
      </c>
      <c r="AH108" s="143">
        <f>'Presupuesto 2025'!AZ108</f>
        <v>0</v>
      </c>
    </row>
    <row r="109" spans="1:34" x14ac:dyDescent="0.25">
      <c r="A109" s="142">
        <f>'Presupuesto 2025'!G109</f>
        <v>332.238</v>
      </c>
      <c r="B109" s="142" t="str">
        <f>'Presupuesto 2025'!H109</f>
        <v>F</v>
      </c>
      <c r="C109" s="142" t="str">
        <f>'Presupuesto 2025'!I109</f>
        <v>G</v>
      </c>
      <c r="D109" s="142" t="str">
        <f>'Presupuesto 2025'!J109</f>
        <v>2. ADQUISICION DE BIENES Y SERVICIOS</v>
      </c>
      <c r="E109" s="142" t="str">
        <f>'Presupuesto 2025'!K109</f>
        <v>A-02-02</v>
      </c>
      <c r="F109" s="142" t="str">
        <f>'Presupuesto 2025'!L109</f>
        <v>ADQUISICIONES DIFERENTES DE ACTIVOS</v>
      </c>
      <c r="G109" s="142" t="str">
        <f>'Presupuesto 2025'!M109</f>
        <v>A-02-02-02</v>
      </c>
      <c r="H109" s="142" t="str">
        <f>'Presupuesto 2025'!N109</f>
        <v>ADQUISICIÓN DE SERVICIOS</v>
      </c>
      <c r="I109" s="142" t="str">
        <f>'Presupuesto 2025'!O109</f>
        <v>A-02-02-02-006</v>
      </c>
      <c r="J109" s="142" t="str">
        <f>'Presupuesto 2025'!P109</f>
        <v>SERVICIOS DE ALOJAMIENTO; SERVICIOS DE SUMINISTRO DE COMIDAS Y BEBIDAS; SERVICIOS DE TRANSPORTE; Y SERVICIOS DE DISTRIBUCIÓN DE ELECTRICIDAD, GAS Y AGUA</v>
      </c>
      <c r="K109" s="142" t="str">
        <f>'Presupuesto 2025'!Q109</f>
        <v>A-02-02-02-006-003</v>
      </c>
      <c r="L109" s="142">
        <f>'Presupuesto 2025'!R109</f>
        <v>0</v>
      </c>
      <c r="M109" s="142">
        <f>'Presupuesto 2025'!S109</f>
        <v>0</v>
      </c>
      <c r="N109" s="142">
        <f>'Presupuesto 2025'!T109</f>
        <v>0</v>
      </c>
      <c r="O109" s="142">
        <f>'Presupuesto 2025'!U109</f>
        <v>0</v>
      </c>
      <c r="P109" s="142" t="str">
        <f>'Presupuesto 2025'!V109</f>
        <v>c. SECRETARIA GENERAL</v>
      </c>
      <c r="Q109" s="142" t="str">
        <f>'Presupuesto 2025'!W109</f>
        <v>c. Subdirección Administrativa</v>
      </c>
      <c r="R109" s="142" t="str">
        <f>'Presupuesto 2025'!X109</f>
        <v>Grupo de Gestión Administrativa</v>
      </c>
      <c r="S109" s="142" t="str">
        <f>'Presupuesto 2025'!Y109</f>
        <v>Servicio de Vehículo</v>
      </c>
      <c r="T109" s="143">
        <f>'Presupuesto 2025'!Z109</f>
        <v>0</v>
      </c>
      <c r="U109" s="143">
        <f>'Presupuesto 2025'!AA109</f>
        <v>0</v>
      </c>
      <c r="V109" s="143">
        <f>'Presupuesto 2025'!AB109</f>
        <v>0</v>
      </c>
      <c r="W109" s="143">
        <f>'Presupuesto 2025'!AC109</f>
        <v>0</v>
      </c>
      <c r="X109" s="143">
        <f>'Presupuesto 2025'!AD109</f>
        <v>0</v>
      </c>
      <c r="Y109" s="143">
        <f>'Presupuesto 2025'!AE109</f>
        <v>0</v>
      </c>
      <c r="Z109" s="143">
        <f>'Presupuesto 2025'!AF109</f>
        <v>0</v>
      </c>
      <c r="AA109" s="143">
        <f>'Presupuesto 2025'!AG109</f>
        <v>0</v>
      </c>
      <c r="AB109" s="143">
        <f>'Presupuesto 2025'!AH109</f>
        <v>0</v>
      </c>
      <c r="AC109" s="143">
        <f>'Presupuesto 2025'!AI109</f>
        <v>0</v>
      </c>
      <c r="AD109" s="143">
        <f>'Presupuesto 2025'!AJ109</f>
        <v>0</v>
      </c>
      <c r="AE109" s="143">
        <f>'Presupuesto 2025'!AK109</f>
        <v>0</v>
      </c>
      <c r="AF109" s="143">
        <f>'Presupuesto 2025'!AL109</f>
        <v>0</v>
      </c>
      <c r="AG109" s="143">
        <f>'Presupuesto 2025'!AM109</f>
        <v>0</v>
      </c>
      <c r="AH109" s="143">
        <f>'Presupuesto 2025'!AZ109</f>
        <v>0</v>
      </c>
    </row>
    <row r="110" spans="1:34" x14ac:dyDescent="0.25">
      <c r="A110" s="142">
        <f>'Presupuesto 2025'!G110</f>
        <v>332.30900000000003</v>
      </c>
      <c r="B110" s="142" t="str">
        <f>'Presupuesto 2025'!H110</f>
        <v>F</v>
      </c>
      <c r="C110" s="142" t="str">
        <f>'Presupuesto 2025'!I110</f>
        <v>TF</v>
      </c>
      <c r="D110" s="142" t="str">
        <f>'Presupuesto 2025'!J110</f>
        <v>8. GASTOS POR TRIBUTOS, MULTAS, SANCIONES E INTERESES DE MORA</v>
      </c>
      <c r="E110" s="142" t="str">
        <f>'Presupuesto 2025'!K110</f>
        <v>A-08-01</v>
      </c>
      <c r="F110" s="142" t="str">
        <f>'Presupuesto 2025'!L110</f>
        <v>IMPUESTOS</v>
      </c>
      <c r="G110" s="142" t="str">
        <f>'Presupuesto 2025'!M110</f>
        <v>A-08-01</v>
      </c>
      <c r="H110" s="142" t="str">
        <f>'Presupuesto 2025'!N110</f>
        <v>IMPUESTOS</v>
      </c>
      <c r="I110" s="142" t="str">
        <f>'Presupuesto 2025'!O110</f>
        <v>A-08-01-02-006</v>
      </c>
      <c r="J110" s="142" t="str">
        <f>'Presupuesto 2025'!P110</f>
        <v>IMPUESTO SOBRE VEHÍCULOS AUTOMOTORES</v>
      </c>
      <c r="K110" s="142" t="str">
        <f>'Presupuesto 2025'!Q110</f>
        <v>A-08-01-02-006</v>
      </c>
      <c r="L110" s="142">
        <f>'Presupuesto 2025'!R110</f>
        <v>0</v>
      </c>
      <c r="M110" s="142">
        <f>'Presupuesto 2025'!S110</f>
        <v>0</v>
      </c>
      <c r="N110" s="142">
        <f>'Presupuesto 2025'!T110</f>
        <v>0</v>
      </c>
      <c r="O110" s="142">
        <f>'Presupuesto 2025'!U110</f>
        <v>0</v>
      </c>
      <c r="P110" s="142" t="str">
        <f>'Presupuesto 2025'!V110</f>
        <v>c. SECRETARIA GENERAL</v>
      </c>
      <c r="Q110" s="142" t="str">
        <f>'Presupuesto 2025'!W110</f>
        <v>c. Subdirección Administrativa</v>
      </c>
      <c r="R110" s="142" t="str">
        <f>'Presupuesto 2025'!X110</f>
        <v>Grupo de Gestión Administrativa</v>
      </c>
      <c r="S110" s="142" t="str">
        <f>'Presupuesto 2025'!Y110</f>
        <v>Impuestos y Multas</v>
      </c>
      <c r="T110" s="143">
        <f>'Presupuesto 2025'!Z110</f>
        <v>2000000</v>
      </c>
      <c r="U110" s="143">
        <f>'Presupuesto 2025'!AA110</f>
        <v>0</v>
      </c>
      <c r="V110" s="143">
        <f>'Presupuesto 2025'!AB110</f>
        <v>0</v>
      </c>
      <c r="W110" s="143">
        <f>'Presupuesto 2025'!AC110</f>
        <v>0</v>
      </c>
      <c r="X110" s="143">
        <f>'Presupuesto 2025'!AD110</f>
        <v>0</v>
      </c>
      <c r="Y110" s="143">
        <f>'Presupuesto 2025'!AE110</f>
        <v>0</v>
      </c>
      <c r="Z110" s="143">
        <f>'Presupuesto 2025'!AF110</f>
        <v>0</v>
      </c>
      <c r="AA110" s="143">
        <f>'Presupuesto 2025'!AG110</f>
        <v>0</v>
      </c>
      <c r="AB110" s="143">
        <f>'Presupuesto 2025'!AH110</f>
        <v>0</v>
      </c>
      <c r="AC110" s="143">
        <f>'Presupuesto 2025'!AI110</f>
        <v>0</v>
      </c>
      <c r="AD110" s="143">
        <f>'Presupuesto 2025'!AJ110</f>
        <v>0</v>
      </c>
      <c r="AE110" s="143">
        <f>'Presupuesto 2025'!AK110</f>
        <v>0</v>
      </c>
      <c r="AF110" s="143">
        <f>'Presupuesto 2025'!AL110</f>
        <v>0</v>
      </c>
      <c r="AG110" s="143">
        <f>'Presupuesto 2025'!AM110</f>
        <v>0</v>
      </c>
      <c r="AH110" s="143">
        <f>'Presupuesto 2025'!AZ110</f>
        <v>2000000</v>
      </c>
    </row>
    <row r="111" spans="1:34" x14ac:dyDescent="0.25">
      <c r="A111" s="142">
        <f>'Presupuesto 2025'!G111</f>
        <v>332.31099999999998</v>
      </c>
      <c r="B111" s="142" t="str">
        <f>'Presupuesto 2025'!H111</f>
        <v>F</v>
      </c>
      <c r="C111" s="142" t="str">
        <f>'Presupuesto 2025'!I111</f>
        <v>TF</v>
      </c>
      <c r="D111" s="142" t="str">
        <f>'Presupuesto 2025'!J111</f>
        <v>8. GASTOS POR TRIBUTOS, MULTAS, SANCIONES E INTERESES DE MORA</v>
      </c>
      <c r="E111" s="142" t="str">
        <f>'Presupuesto 2025'!K111</f>
        <v>A-08-01</v>
      </c>
      <c r="F111" s="142" t="str">
        <f>'Presupuesto 2025'!L111</f>
        <v>IMPUESTOS</v>
      </c>
      <c r="G111" s="142" t="str">
        <f>'Presupuesto 2025'!M111</f>
        <v>A-08-01</v>
      </c>
      <c r="H111" s="142" t="str">
        <f>'Presupuesto 2025'!N111</f>
        <v>IMPUESTOS</v>
      </c>
      <c r="I111" s="142" t="str">
        <f>'Presupuesto 2025'!O111</f>
        <v>A-08-01-02-001</v>
      </c>
      <c r="J111" s="142" t="str">
        <f>'Presupuesto 2025'!P111</f>
        <v>IMPUESTO PREDIAL Y SOBRETASA AMBIENTAL</v>
      </c>
      <c r="K111" s="142" t="str">
        <f>'Presupuesto 2025'!Q111</f>
        <v>A-08-01-02-001</v>
      </c>
      <c r="L111" s="142">
        <f>'Presupuesto 2025'!R111</f>
        <v>0</v>
      </c>
      <c r="M111" s="142">
        <f>'Presupuesto 2025'!S111</f>
        <v>0</v>
      </c>
      <c r="N111" s="142">
        <f>'Presupuesto 2025'!T111</f>
        <v>0</v>
      </c>
      <c r="O111" s="142">
        <f>'Presupuesto 2025'!U111</f>
        <v>0</v>
      </c>
      <c r="P111" s="142" t="str">
        <f>'Presupuesto 2025'!V111</f>
        <v>c. SECRETARIA GENERAL</v>
      </c>
      <c r="Q111" s="142" t="str">
        <f>'Presupuesto 2025'!W111</f>
        <v>c. Subdirección Administrativa</v>
      </c>
      <c r="R111" s="142" t="str">
        <f>'Presupuesto 2025'!X111</f>
        <v>Grupo de Gestión Administrativa</v>
      </c>
      <c r="S111" s="142" t="str">
        <f>'Presupuesto 2025'!Y111</f>
        <v>Impuesto Predial</v>
      </c>
      <c r="T111" s="143">
        <f>'Presupuesto 2025'!Z111</f>
        <v>20000000</v>
      </c>
      <c r="U111" s="143">
        <f>'Presupuesto 2025'!AA111</f>
        <v>0</v>
      </c>
      <c r="V111" s="143">
        <f>'Presupuesto 2025'!AB111</f>
        <v>0</v>
      </c>
      <c r="W111" s="143">
        <f>'Presupuesto 2025'!AC111</f>
        <v>0</v>
      </c>
      <c r="X111" s="143">
        <f>'Presupuesto 2025'!AD111</f>
        <v>0</v>
      </c>
      <c r="Y111" s="143">
        <f>'Presupuesto 2025'!AE111</f>
        <v>0</v>
      </c>
      <c r="Z111" s="143">
        <f>'Presupuesto 2025'!AF111</f>
        <v>0</v>
      </c>
      <c r="AA111" s="143">
        <f>'Presupuesto 2025'!AG111</f>
        <v>0</v>
      </c>
      <c r="AB111" s="143">
        <f>'Presupuesto 2025'!AH111</f>
        <v>0</v>
      </c>
      <c r="AC111" s="143">
        <f>'Presupuesto 2025'!AI111</f>
        <v>0</v>
      </c>
      <c r="AD111" s="143">
        <f>'Presupuesto 2025'!AJ111</f>
        <v>0</v>
      </c>
      <c r="AE111" s="143">
        <f>'Presupuesto 2025'!AK111</f>
        <v>0</v>
      </c>
      <c r="AF111" s="143">
        <f>'Presupuesto 2025'!AL111</f>
        <v>0</v>
      </c>
      <c r="AG111" s="143">
        <f>'Presupuesto 2025'!AM111</f>
        <v>0</v>
      </c>
      <c r="AH111" s="143">
        <f>'Presupuesto 2025'!AZ111</f>
        <v>20000000</v>
      </c>
    </row>
    <row r="112" spans="1:34" x14ac:dyDescent="0.25">
      <c r="A112" s="142">
        <f>'Presupuesto 2025'!G112</f>
        <v>332.23899999999998</v>
      </c>
      <c r="B112" s="142" t="str">
        <f>'Presupuesto 2025'!H112</f>
        <v>F</v>
      </c>
      <c r="C112" s="142" t="str">
        <f>'Presupuesto 2025'!I112</f>
        <v>G</v>
      </c>
      <c r="D112" s="142" t="str">
        <f>'Presupuesto 2025'!J112</f>
        <v>2. ADQUISICION DE BIENES Y SERVICIOS</v>
      </c>
      <c r="E112" s="142" t="str">
        <f>'Presupuesto 2025'!K112</f>
        <v>A-02-02</v>
      </c>
      <c r="F112" s="142" t="str">
        <f>'Presupuesto 2025'!L112</f>
        <v>ADQUISICIONES DIFERENTES DE ACTIVOS</v>
      </c>
      <c r="G112" s="142" t="str">
        <f>'Presupuesto 2025'!M112</f>
        <v>A-02-02-02</v>
      </c>
      <c r="H112" s="142" t="str">
        <f>'Presupuesto 2025'!N112</f>
        <v>ADQUISICIÓN DE SERVICIOS</v>
      </c>
      <c r="I112" s="142" t="str">
        <f>'Presupuesto 2025'!O112</f>
        <v>A-02-02-02-008</v>
      </c>
      <c r="J112" s="142" t="str">
        <f>'Presupuesto 2025'!P112</f>
        <v xml:space="preserve">SERVICIOS PRESTADOS A LAS EMPRESAS Y SERVICIOS DE PRODUCCIÓN </v>
      </c>
      <c r="K112" s="142" t="str">
        <f>'Presupuesto 2025'!Q112</f>
        <v>A-02-02-02-008-007</v>
      </c>
      <c r="L112" s="142">
        <f>'Presupuesto 2025'!R112</f>
        <v>0</v>
      </c>
      <c r="M112" s="142">
        <f>'Presupuesto 2025'!S112</f>
        <v>0</v>
      </c>
      <c r="N112" s="142">
        <f>'Presupuesto 2025'!T112</f>
        <v>0</v>
      </c>
      <c r="O112" s="142">
        <f>'Presupuesto 2025'!U112</f>
        <v>0</v>
      </c>
      <c r="P112" s="142" t="str">
        <f>'Presupuesto 2025'!V112</f>
        <v>c. SECRETARIA GENERAL</v>
      </c>
      <c r="Q112" s="142" t="str">
        <f>'Presupuesto 2025'!W112</f>
        <v>c. Subdirección Administrativa</v>
      </c>
      <c r="R112" s="142" t="str">
        <f>'Presupuesto 2025'!X112</f>
        <v>Grupo de Gestión Administrativa</v>
      </c>
      <c r="S112" s="142" t="str">
        <f>'Presupuesto 2025'!Y112</f>
        <v>Mantenimiento Parque Automotor - Mantenimiento</v>
      </c>
      <c r="T112" s="143">
        <f>'Presupuesto 2025'!Z112</f>
        <v>94338552</v>
      </c>
      <c r="U112" s="143">
        <f>'Presupuesto 2025'!AA112</f>
        <v>0</v>
      </c>
      <c r="V112" s="143">
        <f>'Presupuesto 2025'!AB112</f>
        <v>0</v>
      </c>
      <c r="W112" s="143">
        <f>'Presupuesto 2025'!AC112</f>
        <v>0</v>
      </c>
      <c r="X112" s="143">
        <f>'Presupuesto 2025'!AD112</f>
        <v>0</v>
      </c>
      <c r="Y112" s="143">
        <f>'Presupuesto 2025'!AE112</f>
        <v>0</v>
      </c>
      <c r="Z112" s="143">
        <f>'Presupuesto 2025'!AF112</f>
        <v>0</v>
      </c>
      <c r="AA112" s="143">
        <f>'Presupuesto 2025'!AG112</f>
        <v>0</v>
      </c>
      <c r="AB112" s="143">
        <f>'Presupuesto 2025'!AH112</f>
        <v>0</v>
      </c>
      <c r="AC112" s="143">
        <f>'Presupuesto 2025'!AI112</f>
        <v>0</v>
      </c>
      <c r="AD112" s="143">
        <f>'Presupuesto 2025'!AJ112</f>
        <v>0</v>
      </c>
      <c r="AE112" s="143">
        <f>'Presupuesto 2025'!AK112</f>
        <v>0</v>
      </c>
      <c r="AF112" s="143">
        <f>'Presupuesto 2025'!AL112</f>
        <v>0</v>
      </c>
      <c r="AG112" s="143">
        <f>'Presupuesto 2025'!AM112</f>
        <v>0</v>
      </c>
      <c r="AH112" s="143">
        <f>'Presupuesto 2025'!AZ112</f>
        <v>94338552</v>
      </c>
    </row>
    <row r="113" spans="1:34" x14ac:dyDescent="0.25">
      <c r="A113" s="142">
        <f>'Presupuesto 2025'!G113</f>
        <v>332.24099999999999</v>
      </c>
      <c r="B113" s="142" t="str">
        <f>'Presupuesto 2025'!H113</f>
        <v>F</v>
      </c>
      <c r="C113" s="142" t="str">
        <f>'Presupuesto 2025'!I113</f>
        <v>G</v>
      </c>
      <c r="D113" s="142" t="str">
        <f>'Presupuesto 2025'!J113</f>
        <v>2. ADQUISICION DE BIENES Y SERVICIOS</v>
      </c>
      <c r="E113" s="142" t="str">
        <f>'Presupuesto 2025'!K113</f>
        <v>A-02-02</v>
      </c>
      <c r="F113" s="142" t="str">
        <f>'Presupuesto 2025'!L113</f>
        <v>ADQUISICIONES DIFERENTES DE ACTIVOS</v>
      </c>
      <c r="G113" s="142" t="str">
        <f>'Presupuesto 2025'!M113</f>
        <v>A-02-02-01</v>
      </c>
      <c r="H113" s="142" t="str">
        <f>'Presupuesto 2025'!N113</f>
        <v>MATERIALES Y SUMINISTROS</v>
      </c>
      <c r="I113" s="142" t="str">
        <f>'Presupuesto 2025'!O113</f>
        <v>A-02-02-01-003</v>
      </c>
      <c r="J113" s="142" t="str">
        <f>'Presupuesto 2025'!P113</f>
        <v>OTROS BIENES TRANSPORTABLES (EXCEPTO PRODUCTOS METÁLICOS, MAQUINARIA Y EQUIPO)</v>
      </c>
      <c r="K113" s="142" t="str">
        <f>'Presupuesto 2025'!Q113</f>
        <v>A-02-02-01-003-003</v>
      </c>
      <c r="L113" s="142">
        <f>'Presupuesto 2025'!R113</f>
        <v>0</v>
      </c>
      <c r="M113" s="142">
        <f>'Presupuesto 2025'!S113</f>
        <v>0</v>
      </c>
      <c r="N113" s="142">
        <f>'Presupuesto 2025'!T113</f>
        <v>0</v>
      </c>
      <c r="O113" s="142">
        <f>'Presupuesto 2025'!U113</f>
        <v>0</v>
      </c>
      <c r="P113" s="142" t="str">
        <f>'Presupuesto 2025'!V113</f>
        <v>c. SECRETARIA GENERAL</v>
      </c>
      <c r="Q113" s="142" t="str">
        <f>'Presupuesto 2025'!W113</f>
        <v>c. Subdirección Administrativa</v>
      </c>
      <c r="R113" s="142" t="str">
        <f>'Presupuesto 2025'!X113</f>
        <v>Grupo de Gestión Administrativa</v>
      </c>
      <c r="S113" s="142" t="str">
        <f>'Presupuesto 2025'!Y113</f>
        <v>Mantenimiento Parque Automotor - Lubricantes</v>
      </c>
      <c r="T113" s="143">
        <f>'Presupuesto 2025'!Z113</f>
        <v>7872480</v>
      </c>
      <c r="U113" s="143">
        <f>'Presupuesto 2025'!AA113</f>
        <v>0</v>
      </c>
      <c r="V113" s="143">
        <f>'Presupuesto 2025'!AB113</f>
        <v>0</v>
      </c>
      <c r="W113" s="143">
        <f>'Presupuesto 2025'!AC113</f>
        <v>0</v>
      </c>
      <c r="X113" s="143">
        <f>'Presupuesto 2025'!AD113</f>
        <v>0</v>
      </c>
      <c r="Y113" s="143">
        <f>'Presupuesto 2025'!AE113</f>
        <v>0</v>
      </c>
      <c r="Z113" s="143">
        <f>'Presupuesto 2025'!AF113</f>
        <v>0</v>
      </c>
      <c r="AA113" s="143">
        <f>'Presupuesto 2025'!AG113</f>
        <v>0</v>
      </c>
      <c r="AB113" s="143">
        <f>'Presupuesto 2025'!AH113</f>
        <v>0</v>
      </c>
      <c r="AC113" s="143">
        <f>'Presupuesto 2025'!AI113</f>
        <v>0</v>
      </c>
      <c r="AD113" s="143">
        <f>'Presupuesto 2025'!AJ113</f>
        <v>0</v>
      </c>
      <c r="AE113" s="143">
        <f>'Presupuesto 2025'!AK113</f>
        <v>0</v>
      </c>
      <c r="AF113" s="143">
        <f>'Presupuesto 2025'!AL113</f>
        <v>0</v>
      </c>
      <c r="AG113" s="143">
        <f>'Presupuesto 2025'!AM113</f>
        <v>0</v>
      </c>
      <c r="AH113" s="143">
        <f>'Presupuesto 2025'!AZ113</f>
        <v>7872480</v>
      </c>
    </row>
    <row r="114" spans="1:34" x14ac:dyDescent="0.25">
      <c r="A114" s="142">
        <f>'Presupuesto 2025'!G114</f>
        <v>332.24200000000002</v>
      </c>
      <c r="B114" s="142" t="str">
        <f>'Presupuesto 2025'!H114</f>
        <v>F</v>
      </c>
      <c r="C114" s="142" t="str">
        <f>'Presupuesto 2025'!I114</f>
        <v>G</v>
      </c>
      <c r="D114" s="142" t="str">
        <f>'Presupuesto 2025'!J114</f>
        <v>2. ADQUISICION DE BIENES Y SERVICIOS</v>
      </c>
      <c r="E114" s="142" t="str">
        <f>'Presupuesto 2025'!K114</f>
        <v>A-02-02</v>
      </c>
      <c r="F114" s="142" t="str">
        <f>'Presupuesto 2025'!L114</f>
        <v>ADQUISICIONES DIFERENTES DE ACTIVOS</v>
      </c>
      <c r="G114" s="142" t="str">
        <f>'Presupuesto 2025'!M114</f>
        <v>A-02-02-01</v>
      </c>
      <c r="H114" s="142" t="str">
        <f>'Presupuesto 2025'!N114</f>
        <v>MATERIALES Y SUMINISTROS</v>
      </c>
      <c r="I114" s="142" t="str">
        <f>'Presupuesto 2025'!O114</f>
        <v>A-02-02-01-003</v>
      </c>
      <c r="J114" s="142" t="str">
        <f>'Presupuesto 2025'!P114</f>
        <v>OTROS BIENES TRANSPORTABLES (EXCEPTO PRODUCTOS METÁLICOS, MAQUINARIA Y EQUIPO)</v>
      </c>
      <c r="K114" s="142" t="str">
        <f>'Presupuesto 2025'!Q114</f>
        <v>A-02-02-01-003-006</v>
      </c>
      <c r="L114" s="142">
        <f>'Presupuesto 2025'!R114</f>
        <v>0</v>
      </c>
      <c r="M114" s="142">
        <f>'Presupuesto 2025'!S114</f>
        <v>0</v>
      </c>
      <c r="N114" s="142">
        <f>'Presupuesto 2025'!T114</f>
        <v>0</v>
      </c>
      <c r="O114" s="142">
        <f>'Presupuesto 2025'!U114</f>
        <v>0</v>
      </c>
      <c r="P114" s="142" t="str">
        <f>'Presupuesto 2025'!V114</f>
        <v>c. SECRETARIA GENERAL</v>
      </c>
      <c r="Q114" s="142" t="str">
        <f>'Presupuesto 2025'!W114</f>
        <v>c. Subdirección Administrativa</v>
      </c>
      <c r="R114" s="142" t="str">
        <f>'Presupuesto 2025'!X114</f>
        <v>Grupo de Gestión Administrativa</v>
      </c>
      <c r="S114" s="142" t="str">
        <f>'Presupuesto 2025'!Y114</f>
        <v>Mantenimiento Parque Automotor - Llantas</v>
      </c>
      <c r="T114" s="143">
        <f>'Presupuesto 2025'!Z114</f>
        <v>9971808</v>
      </c>
      <c r="U114" s="143">
        <f>'Presupuesto 2025'!AA114</f>
        <v>0</v>
      </c>
      <c r="V114" s="143">
        <f>'Presupuesto 2025'!AB114</f>
        <v>0</v>
      </c>
      <c r="W114" s="143">
        <f>'Presupuesto 2025'!AC114</f>
        <v>0</v>
      </c>
      <c r="X114" s="143">
        <f>'Presupuesto 2025'!AD114</f>
        <v>0</v>
      </c>
      <c r="Y114" s="143">
        <f>'Presupuesto 2025'!AE114</f>
        <v>0</v>
      </c>
      <c r="Z114" s="143">
        <f>'Presupuesto 2025'!AF114</f>
        <v>0</v>
      </c>
      <c r="AA114" s="143">
        <f>'Presupuesto 2025'!AG114</f>
        <v>0</v>
      </c>
      <c r="AB114" s="143">
        <f>'Presupuesto 2025'!AH114</f>
        <v>0</v>
      </c>
      <c r="AC114" s="143">
        <f>'Presupuesto 2025'!AI114</f>
        <v>0</v>
      </c>
      <c r="AD114" s="143">
        <f>'Presupuesto 2025'!AJ114</f>
        <v>0</v>
      </c>
      <c r="AE114" s="143">
        <f>'Presupuesto 2025'!AK114</f>
        <v>0</v>
      </c>
      <c r="AF114" s="143">
        <f>'Presupuesto 2025'!AL114</f>
        <v>0</v>
      </c>
      <c r="AG114" s="143">
        <f>'Presupuesto 2025'!AM114</f>
        <v>0</v>
      </c>
      <c r="AH114" s="143">
        <f>'Presupuesto 2025'!AZ114</f>
        <v>9971808</v>
      </c>
    </row>
    <row r="115" spans="1:34" x14ac:dyDescent="0.25">
      <c r="A115" s="142">
        <f>'Presupuesto 2025'!G115</f>
        <v>332.24299999999999</v>
      </c>
      <c r="B115" s="142" t="str">
        <f>'Presupuesto 2025'!H115</f>
        <v>F</v>
      </c>
      <c r="C115" s="142" t="str">
        <f>'Presupuesto 2025'!I115</f>
        <v>G</v>
      </c>
      <c r="D115" s="142" t="str">
        <f>'Presupuesto 2025'!J115</f>
        <v>2. ADQUISICION DE BIENES Y SERVICIOS</v>
      </c>
      <c r="E115" s="142" t="str">
        <f>'Presupuesto 2025'!K115</f>
        <v>A-02-02</v>
      </c>
      <c r="F115" s="142" t="str">
        <f>'Presupuesto 2025'!L115</f>
        <v>ADQUISICIONES DIFERENTES DE ACTIVOS</v>
      </c>
      <c r="G115" s="142" t="str">
        <f>'Presupuesto 2025'!M115</f>
        <v>A-02-02-01</v>
      </c>
      <c r="H115" s="142" t="str">
        <f>'Presupuesto 2025'!N115</f>
        <v>MATERIALES Y SUMINISTROS</v>
      </c>
      <c r="I115" s="142" t="str">
        <f>'Presupuesto 2025'!O115</f>
        <v>A-02-02-01-004</v>
      </c>
      <c r="J115" s="142" t="str">
        <f>'Presupuesto 2025'!P115</f>
        <v>PRODUCTOS METÁLICOS Y PAQUETES DE SOFTWARE</v>
      </c>
      <c r="K115" s="142" t="str">
        <f>'Presupuesto 2025'!Q115</f>
        <v>A-02-02-01-004-003</v>
      </c>
      <c r="L115" s="142">
        <f>'Presupuesto 2025'!R115</f>
        <v>0</v>
      </c>
      <c r="M115" s="142">
        <f>'Presupuesto 2025'!S115</f>
        <v>0</v>
      </c>
      <c r="N115" s="142">
        <f>'Presupuesto 2025'!T115</f>
        <v>0</v>
      </c>
      <c r="O115" s="142">
        <f>'Presupuesto 2025'!U115</f>
        <v>0</v>
      </c>
      <c r="P115" s="142" t="str">
        <f>'Presupuesto 2025'!V115</f>
        <v>c. SECRETARIA GENERAL</v>
      </c>
      <c r="Q115" s="142" t="str">
        <f>'Presupuesto 2025'!W115</f>
        <v>c. Subdirección Administrativa</v>
      </c>
      <c r="R115" s="142" t="str">
        <f>'Presupuesto 2025'!X115</f>
        <v>Grupo de Gestión Administrativa</v>
      </c>
      <c r="S115" s="142" t="str">
        <f>'Presupuesto 2025'!Y115</f>
        <v>Mantenimiento Parque Automotor - Repuestos</v>
      </c>
      <c r="T115" s="143">
        <f>'Presupuesto 2025'!Z115</f>
        <v>31489920</v>
      </c>
      <c r="U115" s="143">
        <f>'Presupuesto 2025'!AA115</f>
        <v>0</v>
      </c>
      <c r="V115" s="143">
        <f>'Presupuesto 2025'!AB115</f>
        <v>0</v>
      </c>
      <c r="W115" s="143">
        <f>'Presupuesto 2025'!AC115</f>
        <v>0</v>
      </c>
      <c r="X115" s="143">
        <f>'Presupuesto 2025'!AD115</f>
        <v>0</v>
      </c>
      <c r="Y115" s="143">
        <f>'Presupuesto 2025'!AE115</f>
        <v>0</v>
      </c>
      <c r="Z115" s="143">
        <f>'Presupuesto 2025'!AF115</f>
        <v>0</v>
      </c>
      <c r="AA115" s="143">
        <f>'Presupuesto 2025'!AG115</f>
        <v>0</v>
      </c>
      <c r="AB115" s="143">
        <f>'Presupuesto 2025'!AH115</f>
        <v>0</v>
      </c>
      <c r="AC115" s="143">
        <f>'Presupuesto 2025'!AI115</f>
        <v>0</v>
      </c>
      <c r="AD115" s="143">
        <f>'Presupuesto 2025'!AJ115</f>
        <v>0</v>
      </c>
      <c r="AE115" s="143">
        <f>'Presupuesto 2025'!AK115</f>
        <v>0</v>
      </c>
      <c r="AF115" s="143">
        <f>'Presupuesto 2025'!AL115</f>
        <v>0</v>
      </c>
      <c r="AG115" s="143">
        <f>'Presupuesto 2025'!AM115</f>
        <v>0</v>
      </c>
      <c r="AH115" s="143">
        <f>'Presupuesto 2025'!AZ115</f>
        <v>31489920</v>
      </c>
    </row>
    <row r="116" spans="1:34" x14ac:dyDescent="0.25">
      <c r="A116" s="142">
        <f>'Presupuesto 2025'!G116</f>
        <v>332.24400000000003</v>
      </c>
      <c r="B116" s="142" t="str">
        <f>'Presupuesto 2025'!H116</f>
        <v>F</v>
      </c>
      <c r="C116" s="142" t="str">
        <f>'Presupuesto 2025'!I116</f>
        <v>G</v>
      </c>
      <c r="D116" s="142" t="str">
        <f>'Presupuesto 2025'!J116</f>
        <v>2. ADQUISICION DE BIENES Y SERVICIOS</v>
      </c>
      <c r="E116" s="142" t="str">
        <f>'Presupuesto 2025'!K116</f>
        <v>A-02-02</v>
      </c>
      <c r="F116" s="142" t="str">
        <f>'Presupuesto 2025'!L116</f>
        <v>ADQUISICIONES DIFERENTES DE ACTIVOS</v>
      </c>
      <c r="G116" s="142" t="str">
        <f>'Presupuesto 2025'!M116</f>
        <v>A-02-02-01</v>
      </c>
      <c r="H116" s="142" t="str">
        <f>'Presupuesto 2025'!N116</f>
        <v>MATERIALES Y SUMINISTROS</v>
      </c>
      <c r="I116" s="142" t="str">
        <f>'Presupuesto 2025'!O116</f>
        <v>A-02-02-01-004</v>
      </c>
      <c r="J116" s="142" t="str">
        <f>'Presupuesto 2025'!P116</f>
        <v>PRODUCTOS METÁLICOS Y PAQUETES DE SOFTWARE</v>
      </c>
      <c r="K116" s="142" t="str">
        <f>'Presupuesto 2025'!Q116</f>
        <v>A-02-02-01-004-001</v>
      </c>
      <c r="L116" s="142">
        <f>'Presupuesto 2025'!R116</f>
        <v>0</v>
      </c>
      <c r="M116" s="142">
        <f>'Presupuesto 2025'!S116</f>
        <v>0</v>
      </c>
      <c r="N116" s="142">
        <f>'Presupuesto 2025'!T116</f>
        <v>0</v>
      </c>
      <c r="O116" s="142">
        <f>'Presupuesto 2025'!U116</f>
        <v>0</v>
      </c>
      <c r="P116" s="142" t="str">
        <f>'Presupuesto 2025'!V116</f>
        <v>c. SECRETARIA GENERAL</v>
      </c>
      <c r="Q116" s="142" t="str">
        <f>'Presupuesto 2025'!W116</f>
        <v>c. Subdirección Administrativa</v>
      </c>
      <c r="R116" s="142" t="str">
        <f>'Presupuesto 2025'!X116</f>
        <v>Grupo de Gestión Administrativa</v>
      </c>
      <c r="S116" s="142" t="str">
        <f>'Presupuesto 2025'!Y116</f>
        <v>Mantenimiento Parque Automotor - Repuestos</v>
      </c>
      <c r="T116" s="143">
        <f>'Presupuesto 2025'!Z116</f>
        <v>7216440</v>
      </c>
      <c r="U116" s="143">
        <f>'Presupuesto 2025'!AA116</f>
        <v>0</v>
      </c>
      <c r="V116" s="143">
        <f>'Presupuesto 2025'!AB116</f>
        <v>0</v>
      </c>
      <c r="W116" s="143">
        <f>'Presupuesto 2025'!AC116</f>
        <v>0</v>
      </c>
      <c r="X116" s="143">
        <f>'Presupuesto 2025'!AD116</f>
        <v>0</v>
      </c>
      <c r="Y116" s="143">
        <f>'Presupuesto 2025'!AE116</f>
        <v>0</v>
      </c>
      <c r="Z116" s="143">
        <f>'Presupuesto 2025'!AF116</f>
        <v>0</v>
      </c>
      <c r="AA116" s="143">
        <f>'Presupuesto 2025'!AG116</f>
        <v>0</v>
      </c>
      <c r="AB116" s="143">
        <f>'Presupuesto 2025'!AH116</f>
        <v>0</v>
      </c>
      <c r="AC116" s="143">
        <f>'Presupuesto 2025'!AI116</f>
        <v>0</v>
      </c>
      <c r="AD116" s="143">
        <f>'Presupuesto 2025'!AJ116</f>
        <v>0</v>
      </c>
      <c r="AE116" s="143">
        <f>'Presupuesto 2025'!AK116</f>
        <v>0</v>
      </c>
      <c r="AF116" s="143">
        <f>'Presupuesto 2025'!AL116</f>
        <v>0</v>
      </c>
      <c r="AG116" s="143">
        <f>'Presupuesto 2025'!AM116</f>
        <v>0</v>
      </c>
      <c r="AH116" s="143">
        <f>'Presupuesto 2025'!AZ116</f>
        <v>7216440</v>
      </c>
    </row>
    <row r="117" spans="1:34" x14ac:dyDescent="0.25">
      <c r="A117" s="142">
        <f>'Presupuesto 2025'!G117</f>
        <v>332.245</v>
      </c>
      <c r="B117" s="142" t="str">
        <f>'Presupuesto 2025'!H117</f>
        <v>F</v>
      </c>
      <c r="C117" s="142" t="str">
        <f>'Presupuesto 2025'!I117</f>
        <v>G</v>
      </c>
      <c r="D117" s="142" t="str">
        <f>'Presupuesto 2025'!J117</f>
        <v>2. ADQUISICION DE BIENES Y SERVICIOS</v>
      </c>
      <c r="E117" s="142" t="str">
        <f>'Presupuesto 2025'!K117</f>
        <v>A-02-02</v>
      </c>
      <c r="F117" s="142" t="str">
        <f>'Presupuesto 2025'!L117</f>
        <v>ADQUISICIONES DIFERENTES DE ACTIVOS</v>
      </c>
      <c r="G117" s="142" t="str">
        <f>'Presupuesto 2025'!M117</f>
        <v>A-02-02-01</v>
      </c>
      <c r="H117" s="142" t="str">
        <f>'Presupuesto 2025'!N117</f>
        <v>MATERIALES Y SUMINISTROS</v>
      </c>
      <c r="I117" s="142" t="str">
        <f>'Presupuesto 2025'!O117</f>
        <v>A-02-02-01-004</v>
      </c>
      <c r="J117" s="142" t="str">
        <f>'Presupuesto 2025'!P117</f>
        <v>PRODUCTOS METÁLICOS Y PAQUETES DE SOFTWARE</v>
      </c>
      <c r="K117" s="142" t="str">
        <f>'Presupuesto 2025'!Q117</f>
        <v>A-02-02-01-004-002</v>
      </c>
      <c r="L117" s="142">
        <f>'Presupuesto 2025'!R117</f>
        <v>0</v>
      </c>
      <c r="M117" s="142">
        <f>'Presupuesto 2025'!S117</f>
        <v>0</v>
      </c>
      <c r="N117" s="142">
        <f>'Presupuesto 2025'!T117</f>
        <v>0</v>
      </c>
      <c r="O117" s="142">
        <f>'Presupuesto 2025'!U117</f>
        <v>0</v>
      </c>
      <c r="P117" s="142" t="str">
        <f>'Presupuesto 2025'!V117</f>
        <v>c. SECRETARIA GENERAL</v>
      </c>
      <c r="Q117" s="142" t="str">
        <f>'Presupuesto 2025'!W117</f>
        <v>c. Subdirección Administrativa</v>
      </c>
      <c r="R117" s="142" t="str">
        <f>'Presupuesto 2025'!X117</f>
        <v>Grupo de Gestión Administrativa</v>
      </c>
      <c r="S117" s="142" t="str">
        <f>'Presupuesto 2025'!Y117</f>
        <v>Mantenimiento Parque Automotor - Repuestos</v>
      </c>
      <c r="T117" s="143">
        <f>'Presupuesto 2025'!Z117</f>
        <v>14695296</v>
      </c>
      <c r="U117" s="143">
        <f>'Presupuesto 2025'!AA117</f>
        <v>0</v>
      </c>
      <c r="V117" s="143">
        <f>'Presupuesto 2025'!AB117</f>
        <v>0</v>
      </c>
      <c r="W117" s="143">
        <f>'Presupuesto 2025'!AC117</f>
        <v>0</v>
      </c>
      <c r="X117" s="143">
        <f>'Presupuesto 2025'!AD117</f>
        <v>0</v>
      </c>
      <c r="Y117" s="143">
        <f>'Presupuesto 2025'!AE117</f>
        <v>0</v>
      </c>
      <c r="Z117" s="143">
        <f>'Presupuesto 2025'!AF117</f>
        <v>0</v>
      </c>
      <c r="AA117" s="143">
        <f>'Presupuesto 2025'!AG117</f>
        <v>0</v>
      </c>
      <c r="AB117" s="143">
        <f>'Presupuesto 2025'!AH117</f>
        <v>0</v>
      </c>
      <c r="AC117" s="143">
        <f>'Presupuesto 2025'!AI117</f>
        <v>0</v>
      </c>
      <c r="AD117" s="143">
        <f>'Presupuesto 2025'!AJ117</f>
        <v>0</v>
      </c>
      <c r="AE117" s="143">
        <f>'Presupuesto 2025'!AK117</f>
        <v>0</v>
      </c>
      <c r="AF117" s="143">
        <f>'Presupuesto 2025'!AL117</f>
        <v>0</v>
      </c>
      <c r="AG117" s="143">
        <f>'Presupuesto 2025'!AM117</f>
        <v>0</v>
      </c>
      <c r="AH117" s="143">
        <f>'Presupuesto 2025'!AZ117</f>
        <v>14695296</v>
      </c>
    </row>
    <row r="118" spans="1:34" x14ac:dyDescent="0.25">
      <c r="A118" s="142">
        <f>'Presupuesto 2025'!G118</f>
        <v>332.24599999999998</v>
      </c>
      <c r="B118" s="142" t="str">
        <f>'Presupuesto 2025'!H118</f>
        <v>F</v>
      </c>
      <c r="C118" s="142" t="str">
        <f>'Presupuesto 2025'!I118</f>
        <v>G</v>
      </c>
      <c r="D118" s="142" t="str">
        <f>'Presupuesto 2025'!J118</f>
        <v>2. ADQUISICION DE BIENES Y SERVICIOS</v>
      </c>
      <c r="E118" s="142" t="str">
        <f>'Presupuesto 2025'!K118</f>
        <v>A-02-02</v>
      </c>
      <c r="F118" s="142" t="str">
        <f>'Presupuesto 2025'!L118</f>
        <v>ADQUISICIONES DIFERENTES DE ACTIVOS</v>
      </c>
      <c r="G118" s="142" t="str">
        <f>'Presupuesto 2025'!M118</f>
        <v>A-02-02-02</v>
      </c>
      <c r="H118" s="142" t="str">
        <f>'Presupuesto 2025'!N118</f>
        <v>ADQUISICIÓN DE SERVICIOS</v>
      </c>
      <c r="I118" s="142" t="str">
        <f>'Presupuesto 2025'!O118</f>
        <v>A-02-02-02-009</v>
      </c>
      <c r="J118" s="142" t="str">
        <f>'Presupuesto 2025'!P118</f>
        <v>SERVICIOS PARA LA COMUNIDAD, SOCIALES Y PERSONALES</v>
      </c>
      <c r="K118" s="142" t="str">
        <f>'Presupuesto 2025'!Q118</f>
        <v>A-02-02-02-009-004</v>
      </c>
      <c r="L118" s="142">
        <f>'Presupuesto 2025'!R118</f>
        <v>0</v>
      </c>
      <c r="M118" s="142">
        <f>'Presupuesto 2025'!S118</f>
        <v>0</v>
      </c>
      <c r="N118" s="142">
        <f>'Presupuesto 2025'!T118</f>
        <v>0</v>
      </c>
      <c r="O118" s="142">
        <f>'Presupuesto 2025'!U118</f>
        <v>0</v>
      </c>
      <c r="P118" s="142" t="str">
        <f>'Presupuesto 2025'!V118</f>
        <v>c. SECRETARIA GENERAL</v>
      </c>
      <c r="Q118" s="142" t="str">
        <f>'Presupuesto 2025'!W118</f>
        <v>c. Subdirección Administrativa</v>
      </c>
      <c r="R118" s="142" t="str">
        <f>'Presupuesto 2025'!X118</f>
        <v>Grupo de Gestión Administrativa</v>
      </c>
      <c r="S118" s="142" t="str">
        <f>'Presupuesto 2025'!Y118</f>
        <v>Servicios Públicos - Acueducto</v>
      </c>
      <c r="T118" s="143">
        <f>'Presupuesto 2025'!Z118</f>
        <v>140000000</v>
      </c>
      <c r="U118" s="143">
        <f>'Presupuesto 2025'!AA118</f>
        <v>0</v>
      </c>
      <c r="V118" s="143">
        <f>'Presupuesto 2025'!AB118</f>
        <v>0</v>
      </c>
      <c r="W118" s="143">
        <f>'Presupuesto 2025'!AC118</f>
        <v>0</v>
      </c>
      <c r="X118" s="143">
        <f>'Presupuesto 2025'!AD118</f>
        <v>0</v>
      </c>
      <c r="Y118" s="143">
        <f>'Presupuesto 2025'!AE118</f>
        <v>0</v>
      </c>
      <c r="Z118" s="143">
        <f>'Presupuesto 2025'!AF118</f>
        <v>0</v>
      </c>
      <c r="AA118" s="143">
        <f>'Presupuesto 2025'!AG118</f>
        <v>0</v>
      </c>
      <c r="AB118" s="143">
        <f>'Presupuesto 2025'!AH118</f>
        <v>0</v>
      </c>
      <c r="AC118" s="143">
        <f>'Presupuesto 2025'!AI118</f>
        <v>0</v>
      </c>
      <c r="AD118" s="143">
        <f>'Presupuesto 2025'!AJ118</f>
        <v>0</v>
      </c>
      <c r="AE118" s="143">
        <f>'Presupuesto 2025'!AK118</f>
        <v>0</v>
      </c>
      <c r="AF118" s="143">
        <f>'Presupuesto 2025'!AL118</f>
        <v>0</v>
      </c>
      <c r="AG118" s="143">
        <f>'Presupuesto 2025'!AM118</f>
        <v>0</v>
      </c>
      <c r="AH118" s="143">
        <f>'Presupuesto 2025'!AZ118</f>
        <v>140000000</v>
      </c>
    </row>
    <row r="119" spans="1:34" x14ac:dyDescent="0.25">
      <c r="A119" s="142">
        <f>'Presupuesto 2025'!G119</f>
        <v>332.24700000000001</v>
      </c>
      <c r="B119" s="142" t="str">
        <f>'Presupuesto 2025'!H119</f>
        <v>F</v>
      </c>
      <c r="C119" s="142" t="str">
        <f>'Presupuesto 2025'!I119</f>
        <v>G</v>
      </c>
      <c r="D119" s="142" t="str">
        <f>'Presupuesto 2025'!J119</f>
        <v>2. ADQUISICION DE BIENES Y SERVICIOS</v>
      </c>
      <c r="E119" s="142" t="str">
        <f>'Presupuesto 2025'!K119</f>
        <v>A-02-02</v>
      </c>
      <c r="F119" s="142" t="str">
        <f>'Presupuesto 2025'!L119</f>
        <v>ADQUISICIONES DIFERENTES DE ACTIVOS</v>
      </c>
      <c r="G119" s="142" t="str">
        <f>'Presupuesto 2025'!M119</f>
        <v>A-02-02-02</v>
      </c>
      <c r="H119" s="142" t="str">
        <f>'Presupuesto 2025'!N119</f>
        <v>ADQUISICIÓN DE SERVICIOS</v>
      </c>
      <c r="I119" s="142" t="str">
        <f>'Presupuesto 2025'!O119</f>
        <v>A-02-02-02-006</v>
      </c>
      <c r="J119" s="142" t="str">
        <f>'Presupuesto 2025'!P119</f>
        <v>SERVICIOS DE ALOJAMIENTO; SERVICIOS DE SUMINISTRO DE COMIDAS Y BEBIDAS; SERVICIOS DE TRANSPORTE; Y SERVICIOS DE DISTRIBUCIÓN DE ELECTRICIDAD, GAS Y AGUA</v>
      </c>
      <c r="K119" s="142" t="str">
        <f>'Presupuesto 2025'!Q119</f>
        <v>A-02-02-02-006-009</v>
      </c>
      <c r="L119" s="142">
        <f>'Presupuesto 2025'!R119</f>
        <v>0</v>
      </c>
      <c r="M119" s="142">
        <f>'Presupuesto 2025'!S119</f>
        <v>0</v>
      </c>
      <c r="N119" s="142">
        <f>'Presupuesto 2025'!T119</f>
        <v>0</v>
      </c>
      <c r="O119" s="142">
        <f>'Presupuesto 2025'!U119</f>
        <v>0</v>
      </c>
      <c r="P119" s="142" t="str">
        <f>'Presupuesto 2025'!V119</f>
        <v>c. SECRETARIA GENERAL</v>
      </c>
      <c r="Q119" s="142" t="str">
        <f>'Presupuesto 2025'!W119</f>
        <v>c. Subdirección Administrativa</v>
      </c>
      <c r="R119" s="142" t="str">
        <f>'Presupuesto 2025'!X119</f>
        <v>Grupo de Gestión Administrativa</v>
      </c>
      <c r="S119" s="142" t="str">
        <f>'Presupuesto 2025'!Y119</f>
        <v>Servicios Públicos - Energia</v>
      </c>
      <c r="T119" s="143">
        <f>'Presupuesto 2025'!Z119</f>
        <v>300000000</v>
      </c>
      <c r="U119" s="143">
        <f>'Presupuesto 2025'!AA119</f>
        <v>0</v>
      </c>
      <c r="V119" s="143">
        <f>'Presupuesto 2025'!AB119</f>
        <v>0</v>
      </c>
      <c r="W119" s="143">
        <f>'Presupuesto 2025'!AC119</f>
        <v>0</v>
      </c>
      <c r="X119" s="143">
        <f>'Presupuesto 2025'!AD119</f>
        <v>0</v>
      </c>
      <c r="Y119" s="143">
        <f>'Presupuesto 2025'!AE119</f>
        <v>0</v>
      </c>
      <c r="Z119" s="143">
        <f>'Presupuesto 2025'!AF119</f>
        <v>0</v>
      </c>
      <c r="AA119" s="143">
        <f>'Presupuesto 2025'!AG119</f>
        <v>0</v>
      </c>
      <c r="AB119" s="143">
        <f>'Presupuesto 2025'!AH119</f>
        <v>0</v>
      </c>
      <c r="AC119" s="143">
        <f>'Presupuesto 2025'!AI119</f>
        <v>0</v>
      </c>
      <c r="AD119" s="143">
        <f>'Presupuesto 2025'!AJ119</f>
        <v>0</v>
      </c>
      <c r="AE119" s="143">
        <f>'Presupuesto 2025'!AK119</f>
        <v>0</v>
      </c>
      <c r="AF119" s="143">
        <f>'Presupuesto 2025'!AL119</f>
        <v>0</v>
      </c>
      <c r="AG119" s="143">
        <f>'Presupuesto 2025'!AM119</f>
        <v>0</v>
      </c>
      <c r="AH119" s="143">
        <f>'Presupuesto 2025'!AZ119</f>
        <v>300000000</v>
      </c>
    </row>
    <row r="120" spans="1:34" x14ac:dyDescent="0.25">
      <c r="A120" s="142">
        <f>'Presupuesto 2025'!G120</f>
        <v>332.31200000000001</v>
      </c>
      <c r="B120" s="142" t="str">
        <f>'Presupuesto 2025'!H120</f>
        <v>F</v>
      </c>
      <c r="C120" s="142" t="str">
        <f>'Presupuesto 2025'!I120</f>
        <v>T</v>
      </c>
      <c r="D120" s="142" t="str">
        <f>'Presupuesto 2025'!J120</f>
        <v xml:space="preserve">3. TRANSFERENCIAS </v>
      </c>
      <c r="E120" s="142" t="str">
        <f>'Presupuesto 2025'!K120</f>
        <v>A-03-03-01-001</v>
      </c>
      <c r="F120" s="142" t="str">
        <f>'Presupuesto 2025'!L120</f>
        <v>FONDO DE PROGRAMAS ESPECIALES PARA LA PAZ: PROGRAMA DE REINTEGRACIÓN SOCIAL Y ECONÓMICA</v>
      </c>
      <c r="G120" s="142" t="str">
        <f>'Presupuesto 2025'!M120</f>
        <v>A-03-03-01-001</v>
      </c>
      <c r="H120" s="142" t="str">
        <f>'Presupuesto 2025'!N120</f>
        <v>FONDO DE PROGRAMAS ESPECIALES PARA LA PAZ: PROGRAMA DE REINTEGRACIÓN SOCIAL Y ECONÓMICA</v>
      </c>
      <c r="I120" s="142" t="str">
        <f>'Presupuesto 2025'!O120</f>
        <v>A-03-03-01-001</v>
      </c>
      <c r="J120" s="142" t="str">
        <f>'Presupuesto 2025'!P120</f>
        <v>FONDO DE PROGRAMAS ESPECIALES PARA LA PAZ: PROGRAMA DE REINTEGRACIÓN SOCIAL Y ECONÓMICA</v>
      </c>
      <c r="K120" s="142" t="str">
        <f>'Presupuesto 2025'!Q120</f>
        <v>A-03-03-01-001</v>
      </c>
      <c r="L120" s="142">
        <f>'Presupuesto 2025'!R120</f>
        <v>0</v>
      </c>
      <c r="M120" s="142">
        <f>'Presupuesto 2025'!S120</f>
        <v>0</v>
      </c>
      <c r="N120" s="142">
        <f>'Presupuesto 2025'!T120</f>
        <v>0</v>
      </c>
      <c r="O120" s="142">
        <f>'Presupuesto 2025'!U120</f>
        <v>0</v>
      </c>
      <c r="P120" s="142" t="str">
        <f>'Presupuesto 2025'!V120</f>
        <v>c. SECRETARIA GENERAL</v>
      </c>
      <c r="Q120" s="142" t="str">
        <f>'Presupuesto 2025'!W120</f>
        <v>c. Subdirección Administrativa</v>
      </c>
      <c r="R120" s="142" t="str">
        <f>'Presupuesto 2025'!X120</f>
        <v>Grupo de Gestión Administrativa</v>
      </c>
      <c r="S120" s="142" t="str">
        <f>'Presupuesto 2025'!Y120</f>
        <v>Servicios Públicos</v>
      </c>
      <c r="T120" s="143">
        <f>'Presupuesto 2025'!Z120</f>
        <v>0</v>
      </c>
      <c r="U120" s="143">
        <f>'Presupuesto 2025'!AA120</f>
        <v>0</v>
      </c>
      <c r="V120" s="143">
        <f>'Presupuesto 2025'!AB120</f>
        <v>0</v>
      </c>
      <c r="W120" s="143">
        <f>'Presupuesto 2025'!AC120</f>
        <v>0</v>
      </c>
      <c r="X120" s="143">
        <f>'Presupuesto 2025'!AD120</f>
        <v>0</v>
      </c>
      <c r="Y120" s="143">
        <f>'Presupuesto 2025'!AE120</f>
        <v>0</v>
      </c>
      <c r="Z120" s="143">
        <f>'Presupuesto 2025'!AF120</f>
        <v>0</v>
      </c>
      <c r="AA120" s="143">
        <f>'Presupuesto 2025'!AG120</f>
        <v>0</v>
      </c>
      <c r="AB120" s="143">
        <f>'Presupuesto 2025'!AH120</f>
        <v>0</v>
      </c>
      <c r="AC120" s="143">
        <f>'Presupuesto 2025'!AI120</f>
        <v>0</v>
      </c>
      <c r="AD120" s="143">
        <f>'Presupuesto 2025'!AJ120</f>
        <v>0</v>
      </c>
      <c r="AE120" s="143">
        <f>'Presupuesto 2025'!AK120</f>
        <v>0</v>
      </c>
      <c r="AF120" s="143">
        <f>'Presupuesto 2025'!AL120</f>
        <v>0</v>
      </c>
      <c r="AG120" s="143">
        <f>'Presupuesto 2025'!AM120</f>
        <v>0</v>
      </c>
      <c r="AH120" s="143">
        <f>'Presupuesto 2025'!AZ120</f>
        <v>0</v>
      </c>
    </row>
    <row r="121" spans="1:34" x14ac:dyDescent="0.25">
      <c r="A121" s="142">
        <f>'Presupuesto 2025'!G121</f>
        <v>332.24799999999999</v>
      </c>
      <c r="B121" s="142" t="str">
        <f>'Presupuesto 2025'!H121</f>
        <v>F</v>
      </c>
      <c r="C121" s="142" t="str">
        <f>'Presupuesto 2025'!I121</f>
        <v>G</v>
      </c>
      <c r="D121" s="142" t="str">
        <f>'Presupuesto 2025'!J121</f>
        <v>2. ADQUISICION DE BIENES Y SERVICIOS</v>
      </c>
      <c r="E121" s="142" t="str">
        <f>'Presupuesto 2025'!K121</f>
        <v>A-02-02</v>
      </c>
      <c r="F121" s="142" t="str">
        <f>'Presupuesto 2025'!L121</f>
        <v>ADQUISICIONES DIFERENTES DE ACTIVOS</v>
      </c>
      <c r="G121" s="142" t="str">
        <f>'Presupuesto 2025'!M121</f>
        <v>A-02-02-02</v>
      </c>
      <c r="H121" s="142" t="str">
        <f>'Presupuesto 2025'!N121</f>
        <v>ADQUISICIÓN DE SERVICIOS</v>
      </c>
      <c r="I121" s="142" t="str">
        <f>'Presupuesto 2025'!O121</f>
        <v>A-02-02-02-009</v>
      </c>
      <c r="J121" s="142" t="str">
        <f>'Presupuesto 2025'!P121</f>
        <v>SERVICIOS PARA LA COMUNIDAD, SOCIALES Y PERSONALES</v>
      </c>
      <c r="K121" s="142" t="str">
        <f>'Presupuesto 2025'!Q121</f>
        <v>A-02-02-02-009-004</v>
      </c>
      <c r="L121" s="142">
        <f>'Presupuesto 2025'!R121</f>
        <v>0</v>
      </c>
      <c r="M121" s="142">
        <f>'Presupuesto 2025'!S121</f>
        <v>0</v>
      </c>
      <c r="N121" s="142">
        <f>'Presupuesto 2025'!T121</f>
        <v>0</v>
      </c>
      <c r="O121" s="142">
        <f>'Presupuesto 2025'!U121</f>
        <v>0</v>
      </c>
      <c r="P121" s="142" t="str">
        <f>'Presupuesto 2025'!V121</f>
        <v>c. SECRETARIA GENERAL</v>
      </c>
      <c r="Q121" s="142" t="str">
        <f>'Presupuesto 2025'!W121</f>
        <v>c. Subdirección Administrativa</v>
      </c>
      <c r="R121" s="142" t="str">
        <f>'Presupuesto 2025'!X121</f>
        <v>Grupo de Gestión Administrativa</v>
      </c>
      <c r="S121" s="142" t="str">
        <f>'Presupuesto 2025'!Y121</f>
        <v xml:space="preserve">Recolección Residuos Peligros </v>
      </c>
      <c r="T121" s="143">
        <f>'Presupuesto 2025'!Z121</f>
        <v>0</v>
      </c>
      <c r="U121" s="143">
        <f>'Presupuesto 2025'!AA121</f>
        <v>0</v>
      </c>
      <c r="V121" s="143">
        <f>'Presupuesto 2025'!AB121</f>
        <v>0</v>
      </c>
      <c r="W121" s="143">
        <f>'Presupuesto 2025'!AC121</f>
        <v>0</v>
      </c>
      <c r="X121" s="143">
        <f>'Presupuesto 2025'!AD121</f>
        <v>0</v>
      </c>
      <c r="Y121" s="143">
        <f>'Presupuesto 2025'!AE121</f>
        <v>0</v>
      </c>
      <c r="Z121" s="143">
        <f>'Presupuesto 2025'!AF121</f>
        <v>0</v>
      </c>
      <c r="AA121" s="143">
        <f>'Presupuesto 2025'!AG121</f>
        <v>0</v>
      </c>
      <c r="AB121" s="143">
        <f>'Presupuesto 2025'!AH121</f>
        <v>0</v>
      </c>
      <c r="AC121" s="143">
        <f>'Presupuesto 2025'!AI121</f>
        <v>0</v>
      </c>
      <c r="AD121" s="143">
        <f>'Presupuesto 2025'!AJ121</f>
        <v>0</v>
      </c>
      <c r="AE121" s="143">
        <f>'Presupuesto 2025'!AK121</f>
        <v>0</v>
      </c>
      <c r="AF121" s="143">
        <f>'Presupuesto 2025'!AL121</f>
        <v>0</v>
      </c>
      <c r="AG121" s="143">
        <f>'Presupuesto 2025'!AM121</f>
        <v>0</v>
      </c>
      <c r="AH121" s="143">
        <f>'Presupuesto 2025'!AZ121</f>
        <v>0</v>
      </c>
    </row>
    <row r="122" spans="1:34" x14ac:dyDescent="0.25">
      <c r="A122" s="142">
        <f>'Presupuesto 2025'!G122</f>
        <v>332.24900000000002</v>
      </c>
      <c r="B122" s="142" t="str">
        <f>'Presupuesto 2025'!H122</f>
        <v>F</v>
      </c>
      <c r="C122" s="142" t="str">
        <f>'Presupuesto 2025'!I122</f>
        <v>G</v>
      </c>
      <c r="D122" s="142" t="str">
        <f>'Presupuesto 2025'!J122</f>
        <v>2. ADQUISICION DE BIENES Y SERVICIOS</v>
      </c>
      <c r="E122" s="142" t="str">
        <f>'Presupuesto 2025'!K122</f>
        <v>A-02-02</v>
      </c>
      <c r="F122" s="142" t="str">
        <f>'Presupuesto 2025'!L122</f>
        <v>ADQUISICIONES DIFERENTES DE ACTIVOS</v>
      </c>
      <c r="G122" s="142" t="str">
        <f>'Presupuesto 2025'!M122</f>
        <v>A-02-02-02</v>
      </c>
      <c r="H122" s="142" t="str">
        <f>'Presupuesto 2025'!N122</f>
        <v>ADQUISICIÓN DE SERVICIOS</v>
      </c>
      <c r="I122" s="142" t="str">
        <f>'Presupuesto 2025'!O122</f>
        <v>A-02-02-02-009</v>
      </c>
      <c r="J122" s="142" t="str">
        <f>'Presupuesto 2025'!P122</f>
        <v>SERVICIOS PARA LA COMUNIDAD, SOCIALES Y PERSONALES</v>
      </c>
      <c r="K122" s="142" t="str">
        <f>'Presupuesto 2025'!Q122</f>
        <v>A-02-02-02-009-004</v>
      </c>
      <c r="L122" s="142">
        <f>'Presupuesto 2025'!R122</f>
        <v>0</v>
      </c>
      <c r="M122" s="142">
        <f>'Presupuesto 2025'!S122</f>
        <v>0</v>
      </c>
      <c r="N122" s="142">
        <f>'Presupuesto 2025'!T122</f>
        <v>0</v>
      </c>
      <c r="O122" s="142">
        <f>'Presupuesto 2025'!U122</f>
        <v>0</v>
      </c>
      <c r="P122" s="142" t="str">
        <f>'Presupuesto 2025'!V122</f>
        <v>c. SECRETARIA GENERAL</v>
      </c>
      <c r="Q122" s="142" t="str">
        <f>'Presupuesto 2025'!W122</f>
        <v>c. Subdirección Administrativa</v>
      </c>
      <c r="R122" s="142" t="str">
        <f>'Presupuesto 2025'!X122</f>
        <v>Grupo de Gestión Administrativa</v>
      </c>
      <c r="S122" s="142" t="str">
        <f>'Presupuesto 2025'!Y122</f>
        <v>Elementos para el Plan de Gestión Ambiental</v>
      </c>
      <c r="T122" s="143">
        <f>'Presupuesto 2025'!Z122</f>
        <v>0</v>
      </c>
      <c r="U122" s="143">
        <f>'Presupuesto 2025'!AA122</f>
        <v>0</v>
      </c>
      <c r="V122" s="143">
        <f>'Presupuesto 2025'!AB122</f>
        <v>0</v>
      </c>
      <c r="W122" s="143">
        <f>'Presupuesto 2025'!AC122</f>
        <v>0</v>
      </c>
      <c r="X122" s="143">
        <f>'Presupuesto 2025'!AD122</f>
        <v>0</v>
      </c>
      <c r="Y122" s="143">
        <f>'Presupuesto 2025'!AE122</f>
        <v>0</v>
      </c>
      <c r="Z122" s="143">
        <f>'Presupuesto 2025'!AF122</f>
        <v>0</v>
      </c>
      <c r="AA122" s="143">
        <f>'Presupuesto 2025'!AG122</f>
        <v>0</v>
      </c>
      <c r="AB122" s="143">
        <f>'Presupuesto 2025'!AH122</f>
        <v>0</v>
      </c>
      <c r="AC122" s="143">
        <f>'Presupuesto 2025'!AI122</f>
        <v>0</v>
      </c>
      <c r="AD122" s="143">
        <f>'Presupuesto 2025'!AJ122</f>
        <v>0</v>
      </c>
      <c r="AE122" s="143">
        <f>'Presupuesto 2025'!AK122</f>
        <v>0</v>
      </c>
      <c r="AF122" s="143">
        <f>'Presupuesto 2025'!AL122</f>
        <v>0</v>
      </c>
      <c r="AG122" s="143">
        <f>'Presupuesto 2025'!AM122</f>
        <v>0</v>
      </c>
      <c r="AH122" s="143">
        <f>'Presupuesto 2025'!AZ122</f>
        <v>0</v>
      </c>
    </row>
    <row r="123" spans="1:34" x14ac:dyDescent="0.25">
      <c r="A123" s="142">
        <f>'Presupuesto 2025'!G123</f>
        <v>332.25099999999998</v>
      </c>
      <c r="B123" s="142" t="str">
        <f>'Presupuesto 2025'!H123</f>
        <v>F</v>
      </c>
      <c r="C123" s="142" t="str">
        <f>'Presupuesto 2025'!I123</f>
        <v>G</v>
      </c>
      <c r="D123" s="142" t="str">
        <f>'Presupuesto 2025'!J123</f>
        <v>2. ADQUISICION DE BIENES Y SERVICIOS</v>
      </c>
      <c r="E123" s="142" t="str">
        <f>'Presupuesto 2025'!K123</f>
        <v>A-02-02</v>
      </c>
      <c r="F123" s="142" t="str">
        <f>'Presupuesto 2025'!L123</f>
        <v>ADQUISICIONES DIFERENTES DE ACTIVOS</v>
      </c>
      <c r="G123" s="142" t="str">
        <f>'Presupuesto 2025'!M123</f>
        <v>A-02-02-02</v>
      </c>
      <c r="H123" s="142" t="str">
        <f>'Presupuesto 2025'!N123</f>
        <v>ADQUISICIÓN DE SERVICIOS</v>
      </c>
      <c r="I123" s="142" t="str">
        <f>'Presupuesto 2025'!O123</f>
        <v>A-02-02-02-009</v>
      </c>
      <c r="J123" s="142" t="str">
        <f>'Presupuesto 2025'!P123</f>
        <v>SERVICIOS PARA LA COMUNIDAD, SOCIALES Y PERSONALES</v>
      </c>
      <c r="K123" s="142" t="str">
        <f>'Presupuesto 2025'!Q123</f>
        <v>A-02-02-02-009-004</v>
      </c>
      <c r="L123" s="142">
        <f>'Presupuesto 2025'!R123</f>
        <v>0</v>
      </c>
      <c r="M123" s="142">
        <f>'Presupuesto 2025'!S123</f>
        <v>0</v>
      </c>
      <c r="N123" s="142">
        <f>'Presupuesto 2025'!T123</f>
        <v>0</v>
      </c>
      <c r="O123" s="142">
        <f>'Presupuesto 2025'!U123</f>
        <v>0</v>
      </c>
      <c r="P123" s="142" t="str">
        <f>'Presupuesto 2025'!V123</f>
        <v>c. SECRETARIA GENERAL</v>
      </c>
      <c r="Q123" s="142" t="str">
        <f>'Presupuesto 2025'!W123</f>
        <v>c. Subdirección Administrativa</v>
      </c>
      <c r="R123" s="142" t="str">
        <f>'Presupuesto 2025'!X123</f>
        <v>Grupo de Gestión Administrativa</v>
      </c>
      <c r="S123" s="142" t="str">
        <f>'Presupuesto 2025'!Y123</f>
        <v>Servicio para el plan de gestión ambiental</v>
      </c>
      <c r="T123" s="143">
        <f>'Presupuesto 2025'!Z123</f>
        <v>0</v>
      </c>
      <c r="U123" s="143">
        <f>'Presupuesto 2025'!AA123</f>
        <v>0</v>
      </c>
      <c r="V123" s="143">
        <f>'Presupuesto 2025'!AB123</f>
        <v>0</v>
      </c>
      <c r="W123" s="143">
        <f>'Presupuesto 2025'!AC123</f>
        <v>0</v>
      </c>
      <c r="X123" s="143">
        <f>'Presupuesto 2025'!AD123</f>
        <v>0</v>
      </c>
      <c r="Y123" s="143">
        <f>'Presupuesto 2025'!AE123</f>
        <v>0</v>
      </c>
      <c r="Z123" s="143">
        <f>'Presupuesto 2025'!AF123</f>
        <v>0</v>
      </c>
      <c r="AA123" s="143">
        <f>'Presupuesto 2025'!AG123</f>
        <v>0</v>
      </c>
      <c r="AB123" s="143">
        <f>'Presupuesto 2025'!AH123</f>
        <v>0</v>
      </c>
      <c r="AC123" s="143">
        <f>'Presupuesto 2025'!AI123</f>
        <v>0</v>
      </c>
      <c r="AD123" s="143">
        <f>'Presupuesto 2025'!AJ123</f>
        <v>0</v>
      </c>
      <c r="AE123" s="143">
        <f>'Presupuesto 2025'!AK123</f>
        <v>0</v>
      </c>
      <c r="AF123" s="143">
        <f>'Presupuesto 2025'!AL123</f>
        <v>0</v>
      </c>
      <c r="AG123" s="143">
        <f>'Presupuesto 2025'!AM123</f>
        <v>0</v>
      </c>
      <c r="AH123" s="143">
        <f>'Presupuesto 2025'!AZ123</f>
        <v>0</v>
      </c>
    </row>
    <row r="124" spans="1:34" x14ac:dyDescent="0.25">
      <c r="A124" s="142">
        <f>'Presupuesto 2025'!G124</f>
        <v>332.31299999999999</v>
      </c>
      <c r="B124" s="142" t="str">
        <f>'Presupuesto 2025'!H124</f>
        <v>F</v>
      </c>
      <c r="C124" s="142" t="str">
        <f>'Presupuesto 2025'!I124</f>
        <v>TF</v>
      </c>
      <c r="D124" s="142" t="str">
        <f>'Presupuesto 2025'!J124</f>
        <v>8. GASTOS POR TRIBUTOS, MULTAS, SANCIONES E INTERESES DE MORA</v>
      </c>
      <c r="E124" s="142" t="str">
        <f>'Presupuesto 2025'!K124</f>
        <v>A-08-01</v>
      </c>
      <c r="F124" s="142" t="str">
        <f>'Presupuesto 2025'!L124</f>
        <v>IMPUESTOS</v>
      </c>
      <c r="G124" s="142" t="str">
        <f>'Presupuesto 2025'!M124</f>
        <v>A-08-01</v>
      </c>
      <c r="H124" s="142" t="str">
        <f>'Presupuesto 2025'!N124</f>
        <v>IMPUESTOS</v>
      </c>
      <c r="I124" s="142" t="str">
        <f>'Presupuesto 2025'!O124</f>
        <v>A-08-01-02-004</v>
      </c>
      <c r="J124" s="142" t="str">
        <f>'Presupuesto 2025'!P124</f>
        <v>IMPUESTO DE ALUMBRADO PÚBLICO</v>
      </c>
      <c r="K124" s="142" t="str">
        <f>'Presupuesto 2025'!Q124</f>
        <v>A-08-01-02-004</v>
      </c>
      <c r="L124" s="142">
        <f>'Presupuesto 2025'!R124</f>
        <v>0</v>
      </c>
      <c r="M124" s="142">
        <f>'Presupuesto 2025'!S124</f>
        <v>0</v>
      </c>
      <c r="N124" s="142">
        <f>'Presupuesto 2025'!T124</f>
        <v>0</v>
      </c>
      <c r="O124" s="142">
        <f>'Presupuesto 2025'!U124</f>
        <v>0</v>
      </c>
      <c r="P124" s="142" t="str">
        <f>'Presupuesto 2025'!V124</f>
        <v>c. SECRETARIA GENERAL</v>
      </c>
      <c r="Q124" s="142" t="str">
        <f>'Presupuesto 2025'!W124</f>
        <v>c. Subdirección Administrativa</v>
      </c>
      <c r="R124" s="142" t="str">
        <f>'Presupuesto 2025'!X124</f>
        <v>Grupo de Gestión Administrativa</v>
      </c>
      <c r="S124" s="142" t="str">
        <f>'Presupuesto 2025'!Y124</f>
        <v>Impuesto de Alumbrado Público</v>
      </c>
      <c r="T124" s="143">
        <f>'Presupuesto 2025'!Z124</f>
        <v>0</v>
      </c>
      <c r="U124" s="143">
        <f>'Presupuesto 2025'!AA124</f>
        <v>0</v>
      </c>
      <c r="V124" s="143">
        <f>'Presupuesto 2025'!AB124</f>
        <v>0</v>
      </c>
      <c r="W124" s="143">
        <f>'Presupuesto 2025'!AC124</f>
        <v>0</v>
      </c>
      <c r="X124" s="143">
        <f>'Presupuesto 2025'!AD124</f>
        <v>0</v>
      </c>
      <c r="Y124" s="143">
        <f>'Presupuesto 2025'!AE124</f>
        <v>0</v>
      </c>
      <c r="Z124" s="143">
        <f>'Presupuesto 2025'!AF124</f>
        <v>0</v>
      </c>
      <c r="AA124" s="143">
        <f>'Presupuesto 2025'!AG124</f>
        <v>0</v>
      </c>
      <c r="AB124" s="143">
        <f>'Presupuesto 2025'!AH124</f>
        <v>0</v>
      </c>
      <c r="AC124" s="143">
        <f>'Presupuesto 2025'!AI124</f>
        <v>0</v>
      </c>
      <c r="AD124" s="143">
        <f>'Presupuesto 2025'!AJ124</f>
        <v>0</v>
      </c>
      <c r="AE124" s="143">
        <f>'Presupuesto 2025'!AK124</f>
        <v>0</v>
      </c>
      <c r="AF124" s="143">
        <f>'Presupuesto 2025'!AL124</f>
        <v>0</v>
      </c>
      <c r="AG124" s="143">
        <f>'Presupuesto 2025'!AM124</f>
        <v>0</v>
      </c>
      <c r="AH124" s="143">
        <f>'Presupuesto 2025'!AZ124</f>
        <v>0</v>
      </c>
    </row>
    <row r="125" spans="1:34" x14ac:dyDescent="0.25">
      <c r="A125" s="142">
        <f>'Presupuesto 2025'!G125</f>
        <v>332.31400000000002</v>
      </c>
      <c r="B125" s="142" t="str">
        <f>'Presupuesto 2025'!H125</f>
        <v>F</v>
      </c>
      <c r="C125" s="142" t="str">
        <f>'Presupuesto 2025'!I125</f>
        <v>T</v>
      </c>
      <c r="D125" s="142" t="str">
        <f>'Presupuesto 2025'!J125</f>
        <v xml:space="preserve">3. TRANSFERENCIAS </v>
      </c>
      <c r="E125" s="142" t="str">
        <f>'Presupuesto 2025'!K125</f>
        <v>A-03-03-01-001</v>
      </c>
      <c r="F125" s="142" t="str">
        <f>'Presupuesto 2025'!L125</f>
        <v>FONDO DE PROGRAMAS ESPECIALES PARA LA PAZ: PROGRAMA DE REINTEGRACIÓN SOCIAL Y ECONÓMICA</v>
      </c>
      <c r="G125" s="142" t="str">
        <f>'Presupuesto 2025'!M125</f>
        <v>A-03-03-01-001</v>
      </c>
      <c r="H125" s="142" t="str">
        <f>'Presupuesto 2025'!N125</f>
        <v>FONDO DE PROGRAMAS ESPECIALES PARA LA PAZ: PROGRAMA DE REINTEGRACIÓN SOCIAL Y ECONÓMICA</v>
      </c>
      <c r="I125" s="142" t="str">
        <f>'Presupuesto 2025'!O125</f>
        <v>A-03-03-01-001</v>
      </c>
      <c r="J125" s="142" t="str">
        <f>'Presupuesto 2025'!P125</f>
        <v>FONDO DE PROGRAMAS ESPECIALES PARA LA PAZ: PROGRAMA DE REINTEGRACIÓN SOCIAL Y ECONÓMICA</v>
      </c>
      <c r="K125" s="142" t="str">
        <f>'Presupuesto 2025'!Q125</f>
        <v>A-03-03-01-001</v>
      </c>
      <c r="L125" s="142">
        <f>'Presupuesto 2025'!R125</f>
        <v>0</v>
      </c>
      <c r="M125" s="142">
        <f>'Presupuesto 2025'!S125</f>
        <v>0</v>
      </c>
      <c r="N125" s="142">
        <f>'Presupuesto 2025'!T125</f>
        <v>0</v>
      </c>
      <c r="O125" s="142">
        <f>'Presupuesto 2025'!U125</f>
        <v>0</v>
      </c>
      <c r="P125" s="142" t="str">
        <f>'Presupuesto 2025'!V125</f>
        <v>c. SECRETARIA GENERAL</v>
      </c>
      <c r="Q125" s="142" t="str">
        <f>'Presupuesto 2025'!W125</f>
        <v>c. Subdirección Administrativa</v>
      </c>
      <c r="R125" s="142" t="str">
        <f>'Presupuesto 2025'!X125</f>
        <v>Grupo de Gestión Administrativa</v>
      </c>
      <c r="S125" s="142" t="str">
        <f>'Presupuesto 2025'!Y125</f>
        <v>Servicios de Transporte Nacional Especial</v>
      </c>
      <c r="T125" s="143">
        <f>'Presupuesto 2025'!Z125</f>
        <v>540783126</v>
      </c>
      <c r="U125" s="143">
        <f>'Presupuesto 2025'!AA125</f>
        <v>0</v>
      </c>
      <c r="V125" s="143">
        <f>'Presupuesto 2025'!AB125</f>
        <v>0</v>
      </c>
      <c r="W125" s="143">
        <f>'Presupuesto 2025'!AC125</f>
        <v>0</v>
      </c>
      <c r="X125" s="143">
        <f>'Presupuesto 2025'!AD125</f>
        <v>0</v>
      </c>
      <c r="Y125" s="143">
        <f>'Presupuesto 2025'!AE125</f>
        <v>0</v>
      </c>
      <c r="Z125" s="143">
        <f>'Presupuesto 2025'!AF125</f>
        <v>0</v>
      </c>
      <c r="AA125" s="143">
        <f>'Presupuesto 2025'!AG125</f>
        <v>0</v>
      </c>
      <c r="AB125" s="143">
        <f>'Presupuesto 2025'!AH125</f>
        <v>0</v>
      </c>
      <c r="AC125" s="143">
        <f>'Presupuesto 2025'!AI125</f>
        <v>0</v>
      </c>
      <c r="AD125" s="143">
        <f>'Presupuesto 2025'!AJ125</f>
        <v>0</v>
      </c>
      <c r="AE125" s="143">
        <f>'Presupuesto 2025'!AK125</f>
        <v>0</v>
      </c>
      <c r="AF125" s="143">
        <f>'Presupuesto 2025'!AL125</f>
        <v>0</v>
      </c>
      <c r="AG125" s="143">
        <f>'Presupuesto 2025'!AM125</f>
        <v>0</v>
      </c>
      <c r="AH125" s="143">
        <f>'Presupuesto 2025'!AZ125</f>
        <v>540783126</v>
      </c>
    </row>
    <row r="126" spans="1:34" x14ac:dyDescent="0.25">
      <c r="A126" s="142">
        <f>'Presupuesto 2025'!G126</f>
        <v>332.25200000000001</v>
      </c>
      <c r="B126" s="142" t="str">
        <f>'Presupuesto 2025'!H126</f>
        <v>F</v>
      </c>
      <c r="C126" s="142" t="str">
        <f>'Presupuesto 2025'!I126</f>
        <v>GA</v>
      </c>
      <c r="D126" s="142" t="str">
        <f>'Presupuesto 2025'!J126</f>
        <v>2. ADQUISICION DE BIENES Y SERVICIOS</v>
      </c>
      <c r="E126" s="142" t="str">
        <f>'Presupuesto 2025'!K126</f>
        <v>A-02-01</v>
      </c>
      <c r="F126" s="142" t="str">
        <f>'Presupuesto 2025'!L126</f>
        <v>ADQUISICIÓN DE ACTIVOS NO FINANCIEROS</v>
      </c>
      <c r="G126" s="142" t="str">
        <f>'Presupuesto 2025'!M126</f>
        <v>A-02-01-01</v>
      </c>
      <c r="H126" s="142" t="str">
        <f>'Presupuesto 2025'!N126</f>
        <v>MATERIALES Y SUMINISTROS</v>
      </c>
      <c r="I126" s="142" t="str">
        <f>'Presupuesto 2025'!O126</f>
        <v>A-02-01-01-006</v>
      </c>
      <c r="J126" s="142" t="str">
        <f>'Presupuesto 2025'!P126</f>
        <v>OTROS ACTIVOS FIJOS</v>
      </c>
      <c r="K126" s="142" t="str">
        <f>'Presupuesto 2025'!Q126</f>
        <v>A-02-01-01-006-002</v>
      </c>
      <c r="L126" s="142">
        <f>'Presupuesto 2025'!R126</f>
        <v>0</v>
      </c>
      <c r="M126" s="142">
        <f>'Presupuesto 2025'!S126</f>
        <v>0</v>
      </c>
      <c r="N126" s="142">
        <f>'Presupuesto 2025'!T126</f>
        <v>0</v>
      </c>
      <c r="O126" s="142">
        <f>'Presupuesto 2025'!U126</f>
        <v>0</v>
      </c>
      <c r="P126" s="142" t="str">
        <f>'Presupuesto 2025'!V126</f>
        <v>c. SECRETARIA GENERAL</v>
      </c>
      <c r="Q126" s="142" t="str">
        <f>'Presupuesto 2025'!W126</f>
        <v>c. Subdirección Administrativa</v>
      </c>
      <c r="R126" s="142" t="str">
        <f>'Presupuesto 2025'!X126</f>
        <v>Grupo de Gestión Administrativa</v>
      </c>
      <c r="S126" s="142" t="str">
        <f>'Presupuesto 2025'!Y126</f>
        <v>Peritaje de vehículos</v>
      </c>
      <c r="T126" s="143">
        <f>'Presupuesto 2025'!Z126</f>
        <v>0</v>
      </c>
      <c r="U126" s="143">
        <f>'Presupuesto 2025'!AA126</f>
        <v>0</v>
      </c>
      <c r="V126" s="143">
        <f>'Presupuesto 2025'!AB126</f>
        <v>0</v>
      </c>
      <c r="W126" s="143">
        <f>'Presupuesto 2025'!AC126</f>
        <v>0</v>
      </c>
      <c r="X126" s="143">
        <f>'Presupuesto 2025'!AD126</f>
        <v>0</v>
      </c>
      <c r="Y126" s="143">
        <f>'Presupuesto 2025'!AE126</f>
        <v>0</v>
      </c>
      <c r="Z126" s="143">
        <f>'Presupuesto 2025'!AF126</f>
        <v>0</v>
      </c>
      <c r="AA126" s="143">
        <f>'Presupuesto 2025'!AG126</f>
        <v>0</v>
      </c>
      <c r="AB126" s="143">
        <f>'Presupuesto 2025'!AH126</f>
        <v>0</v>
      </c>
      <c r="AC126" s="143">
        <f>'Presupuesto 2025'!AI126</f>
        <v>0</v>
      </c>
      <c r="AD126" s="143">
        <f>'Presupuesto 2025'!AJ126</f>
        <v>0</v>
      </c>
      <c r="AE126" s="143">
        <f>'Presupuesto 2025'!AK126</f>
        <v>0</v>
      </c>
      <c r="AF126" s="143">
        <f>'Presupuesto 2025'!AL126</f>
        <v>0</v>
      </c>
      <c r="AG126" s="143">
        <f>'Presupuesto 2025'!AM126</f>
        <v>0</v>
      </c>
      <c r="AH126" s="143">
        <f>'Presupuesto 2025'!AZ126</f>
        <v>0</v>
      </c>
    </row>
    <row r="127" spans="1:34" x14ac:dyDescent="0.25">
      <c r="A127" s="142">
        <f>'Presupuesto 2025'!G127</f>
        <v>334.20100000000002</v>
      </c>
      <c r="B127" s="142" t="str">
        <f>'Presupuesto 2025'!H127</f>
        <v>F</v>
      </c>
      <c r="C127" s="142" t="str">
        <f>'Presupuesto 2025'!I127</f>
        <v>G</v>
      </c>
      <c r="D127" s="142" t="str">
        <f>'Presupuesto 2025'!J127</f>
        <v>2. ADQUISICION DE BIENES Y SERVICIOS</v>
      </c>
      <c r="E127" s="142" t="str">
        <f>'Presupuesto 2025'!K127</f>
        <v>A-02-02</v>
      </c>
      <c r="F127" s="142" t="str">
        <f>'Presupuesto 2025'!L127</f>
        <v>ADQUISICIONES DIFERENTES DE ACTIVOS</v>
      </c>
      <c r="G127" s="142" t="str">
        <f>'Presupuesto 2025'!M127</f>
        <v>A-02-02-02</v>
      </c>
      <c r="H127" s="142" t="str">
        <f>'Presupuesto 2025'!N127</f>
        <v>ADQUISICIÓN DE SERVICIOS</v>
      </c>
      <c r="I127" s="142" t="str">
        <f>'Presupuesto 2025'!O127</f>
        <v>A-02-02-02-008</v>
      </c>
      <c r="J127" s="142" t="str">
        <f>'Presupuesto 2025'!P127</f>
        <v xml:space="preserve">SERVICIOS PRESTADOS A LAS EMPRESAS Y SERVICIOS DE PRODUCCIÓN </v>
      </c>
      <c r="K127" s="142" t="str">
        <f>'Presupuesto 2025'!Q127</f>
        <v>A-02-02-02-008-005</v>
      </c>
      <c r="L127" s="142">
        <f>'Presupuesto 2025'!R127</f>
        <v>0</v>
      </c>
      <c r="M127" s="142">
        <f>'Presupuesto 2025'!S127</f>
        <v>0</v>
      </c>
      <c r="N127" s="142">
        <f>'Presupuesto 2025'!T127</f>
        <v>0</v>
      </c>
      <c r="O127" s="142">
        <f>'Presupuesto 2025'!U127</f>
        <v>0</v>
      </c>
      <c r="P127" s="142" t="str">
        <f>'Presupuesto 2025'!V127</f>
        <v>c. SECRETARIA GENERAL</v>
      </c>
      <c r="Q127" s="142" t="str">
        <f>'Presupuesto 2025'!W127</f>
        <v>c. Subdirección Administrativa</v>
      </c>
      <c r="R127" s="142" t="str">
        <f>'Presupuesto 2025'!X127</f>
        <v>Subdirección Administrativa</v>
      </c>
      <c r="S127" s="142" t="str">
        <f>'Presupuesto 2025'!Y127</f>
        <v>Servicio de Vigilancia y Seguridad Privada</v>
      </c>
      <c r="T127" s="143">
        <f>'Presupuesto 2025'!Z127</f>
        <v>1339971947</v>
      </c>
      <c r="U127" s="143">
        <f>'Presupuesto 2025'!AA127</f>
        <v>0</v>
      </c>
      <c r="V127" s="143">
        <f>'Presupuesto 2025'!AB127</f>
        <v>0</v>
      </c>
      <c r="W127" s="143">
        <f>'Presupuesto 2025'!AC127</f>
        <v>0</v>
      </c>
      <c r="X127" s="143">
        <f>'Presupuesto 2025'!AD127</f>
        <v>0</v>
      </c>
      <c r="Y127" s="143">
        <f>'Presupuesto 2025'!AE127</f>
        <v>0</v>
      </c>
      <c r="Z127" s="143">
        <f>'Presupuesto 2025'!AF127</f>
        <v>0</v>
      </c>
      <c r="AA127" s="143">
        <f>'Presupuesto 2025'!AG127</f>
        <v>0</v>
      </c>
      <c r="AB127" s="143">
        <f>'Presupuesto 2025'!AH127</f>
        <v>0</v>
      </c>
      <c r="AC127" s="143">
        <f>'Presupuesto 2025'!AI127</f>
        <v>0</v>
      </c>
      <c r="AD127" s="143">
        <f>'Presupuesto 2025'!AJ127</f>
        <v>0</v>
      </c>
      <c r="AE127" s="143">
        <f>'Presupuesto 2025'!AK127</f>
        <v>0</v>
      </c>
      <c r="AF127" s="143">
        <f>'Presupuesto 2025'!AL127</f>
        <v>0</v>
      </c>
      <c r="AG127" s="143">
        <f>'Presupuesto 2025'!AM127</f>
        <v>0</v>
      </c>
      <c r="AH127" s="143">
        <f>'Presupuesto 2025'!AZ127</f>
        <v>1339971947</v>
      </c>
    </row>
    <row r="128" spans="1:34" x14ac:dyDescent="0.25">
      <c r="A128" s="142">
        <f>'Presupuesto 2025'!G128</f>
        <v>334.30099999999999</v>
      </c>
      <c r="B128" s="142" t="str">
        <f>'Presupuesto 2025'!H128</f>
        <v>F</v>
      </c>
      <c r="C128" s="142" t="str">
        <f>'Presupuesto 2025'!I128</f>
        <v>T</v>
      </c>
      <c r="D128" s="142" t="str">
        <f>'Presupuesto 2025'!J128</f>
        <v xml:space="preserve">3. TRANSFERENCIAS </v>
      </c>
      <c r="E128" s="142" t="str">
        <f>'Presupuesto 2025'!K128</f>
        <v>A-03-03-01-001</v>
      </c>
      <c r="F128" s="142" t="str">
        <f>'Presupuesto 2025'!L128</f>
        <v>FONDO DE PROGRAMAS ESPECIALES PARA LA PAZ: PROGRAMA DE REINTEGRACIÓN SOCIAL Y ECONÓMICA</v>
      </c>
      <c r="G128" s="142" t="str">
        <f>'Presupuesto 2025'!M128</f>
        <v>A-03-03-01-001</v>
      </c>
      <c r="H128" s="142" t="str">
        <f>'Presupuesto 2025'!N128</f>
        <v>FONDO DE PROGRAMAS ESPECIALES PARA LA PAZ: PROGRAMA DE REINTEGRACIÓN SOCIAL Y ECONÓMICA</v>
      </c>
      <c r="I128" s="142" t="str">
        <f>'Presupuesto 2025'!O128</f>
        <v>A-03-03-01-001</v>
      </c>
      <c r="J128" s="142" t="str">
        <f>'Presupuesto 2025'!P128</f>
        <v>FONDO DE PROGRAMAS ESPECIALES PARA LA PAZ: PROGRAMA DE REINTEGRACIÓN SOCIAL Y ECONÓMICA</v>
      </c>
      <c r="K128" s="142" t="str">
        <f>'Presupuesto 2025'!Q128</f>
        <v>A-03-03-01-001</v>
      </c>
      <c r="L128" s="142">
        <f>'Presupuesto 2025'!R128</f>
        <v>0</v>
      </c>
      <c r="M128" s="142">
        <f>'Presupuesto 2025'!S128</f>
        <v>0</v>
      </c>
      <c r="N128" s="142">
        <f>'Presupuesto 2025'!T128</f>
        <v>0</v>
      </c>
      <c r="O128" s="142">
        <f>'Presupuesto 2025'!U128</f>
        <v>0</v>
      </c>
      <c r="P128" s="142" t="str">
        <f>'Presupuesto 2025'!V128</f>
        <v>c. SECRETARIA GENERAL</v>
      </c>
      <c r="Q128" s="142" t="str">
        <f>'Presupuesto 2025'!W128</f>
        <v>c. Subdirección Administrativa</v>
      </c>
      <c r="R128" s="142" t="str">
        <f>'Presupuesto 2025'!X128</f>
        <v>Subdirección Administrativa</v>
      </c>
      <c r="S128" s="142" t="str">
        <f>'Presupuesto 2025'!Y128</f>
        <v>Servicio de Vigilancia y Seguridad Privada</v>
      </c>
      <c r="T128" s="143">
        <f>'Presupuesto 2025'!Z128</f>
        <v>0</v>
      </c>
      <c r="U128" s="143">
        <f>'Presupuesto 2025'!AA128</f>
        <v>0</v>
      </c>
      <c r="V128" s="143">
        <f>'Presupuesto 2025'!AB128</f>
        <v>0</v>
      </c>
      <c r="W128" s="143">
        <f>'Presupuesto 2025'!AC128</f>
        <v>0</v>
      </c>
      <c r="X128" s="143">
        <f>'Presupuesto 2025'!AD128</f>
        <v>0</v>
      </c>
      <c r="Y128" s="143">
        <f>'Presupuesto 2025'!AE128</f>
        <v>0</v>
      </c>
      <c r="Z128" s="143">
        <f>'Presupuesto 2025'!AF128</f>
        <v>0</v>
      </c>
      <c r="AA128" s="143">
        <f>'Presupuesto 2025'!AG128</f>
        <v>0</v>
      </c>
      <c r="AB128" s="143">
        <f>'Presupuesto 2025'!AH128</f>
        <v>0</v>
      </c>
      <c r="AC128" s="143">
        <f>'Presupuesto 2025'!AI128</f>
        <v>0</v>
      </c>
      <c r="AD128" s="143">
        <f>'Presupuesto 2025'!AJ128</f>
        <v>0</v>
      </c>
      <c r="AE128" s="143">
        <f>'Presupuesto 2025'!AK128</f>
        <v>0</v>
      </c>
      <c r="AF128" s="143">
        <f>'Presupuesto 2025'!AL128</f>
        <v>0</v>
      </c>
      <c r="AG128" s="143">
        <f>'Presupuesto 2025'!AM128</f>
        <v>0</v>
      </c>
      <c r="AH128" s="143">
        <f>'Presupuesto 2025'!AZ128</f>
        <v>0</v>
      </c>
    </row>
    <row r="129" spans="1:34" x14ac:dyDescent="0.25">
      <c r="A129" s="142">
        <f>'Presupuesto 2025'!G129</f>
        <v>334.202</v>
      </c>
      <c r="B129" s="142" t="str">
        <f>'Presupuesto 2025'!H129</f>
        <v>F</v>
      </c>
      <c r="C129" s="142" t="str">
        <f>'Presupuesto 2025'!I129</f>
        <v>G</v>
      </c>
      <c r="D129" s="142" t="str">
        <f>'Presupuesto 2025'!J129</f>
        <v>2. ADQUISICION DE BIENES Y SERVICIOS</v>
      </c>
      <c r="E129" s="142" t="str">
        <f>'Presupuesto 2025'!K129</f>
        <v>A-02-02</v>
      </c>
      <c r="F129" s="142" t="str">
        <f>'Presupuesto 2025'!L129</f>
        <v>ADQUISICIONES DIFERENTES DE ACTIVOS</v>
      </c>
      <c r="G129" s="142" t="str">
        <f>'Presupuesto 2025'!M129</f>
        <v>A-02-02-02</v>
      </c>
      <c r="H129" s="142" t="str">
        <f>'Presupuesto 2025'!N129</f>
        <v>ADQUISICIÓN DE SERVICIOS</v>
      </c>
      <c r="I129" s="142" t="str">
        <f>'Presupuesto 2025'!O129</f>
        <v>A-02-02-02-008</v>
      </c>
      <c r="J129" s="142" t="str">
        <f>'Presupuesto 2025'!P129</f>
        <v xml:space="preserve">SERVICIOS PRESTADOS A LAS EMPRESAS Y SERVICIOS DE PRODUCCIÓN </v>
      </c>
      <c r="K129" s="142" t="str">
        <f>'Presupuesto 2025'!Q129</f>
        <v>A-02-02-02-008-005</v>
      </c>
      <c r="L129" s="142">
        <f>'Presupuesto 2025'!R129</f>
        <v>0</v>
      </c>
      <c r="M129" s="142">
        <f>'Presupuesto 2025'!S129</f>
        <v>0</v>
      </c>
      <c r="N129" s="142">
        <f>'Presupuesto 2025'!T129</f>
        <v>0</v>
      </c>
      <c r="O129" s="142">
        <f>'Presupuesto 2025'!U129</f>
        <v>0</v>
      </c>
      <c r="P129" s="142" t="str">
        <f>'Presupuesto 2025'!V129</f>
        <v>c. SECRETARIA GENERAL</v>
      </c>
      <c r="Q129" s="142" t="str">
        <f>'Presupuesto 2025'!W129</f>
        <v>c. Subdirección Administrativa</v>
      </c>
      <c r="R129" s="142" t="str">
        <f>'Presupuesto 2025'!X129</f>
        <v>Subdirección Administrativa</v>
      </c>
      <c r="S129" s="142" t="str">
        <f>'Presupuesto 2025'!Y129</f>
        <v>Control de Acceso</v>
      </c>
      <c r="T129" s="143">
        <f>'Presupuesto 2025'!Z129</f>
        <v>138349658</v>
      </c>
      <c r="U129" s="143">
        <f>'Presupuesto 2025'!AA129</f>
        <v>0</v>
      </c>
      <c r="V129" s="143">
        <f>'Presupuesto 2025'!AB129</f>
        <v>0</v>
      </c>
      <c r="W129" s="143">
        <f>'Presupuesto 2025'!AC129</f>
        <v>0</v>
      </c>
      <c r="X129" s="143">
        <f>'Presupuesto 2025'!AD129</f>
        <v>0</v>
      </c>
      <c r="Y129" s="143">
        <f>'Presupuesto 2025'!AE129</f>
        <v>0</v>
      </c>
      <c r="Z129" s="143">
        <f>'Presupuesto 2025'!AF129</f>
        <v>0</v>
      </c>
      <c r="AA129" s="143">
        <f>'Presupuesto 2025'!AG129</f>
        <v>0</v>
      </c>
      <c r="AB129" s="143">
        <f>'Presupuesto 2025'!AH129</f>
        <v>0</v>
      </c>
      <c r="AC129" s="143">
        <f>'Presupuesto 2025'!AI129</f>
        <v>0</v>
      </c>
      <c r="AD129" s="143">
        <f>'Presupuesto 2025'!AJ129</f>
        <v>0</v>
      </c>
      <c r="AE129" s="143">
        <f>'Presupuesto 2025'!AK129</f>
        <v>0</v>
      </c>
      <c r="AF129" s="143">
        <f>'Presupuesto 2025'!AL129</f>
        <v>0</v>
      </c>
      <c r="AG129" s="143">
        <f>'Presupuesto 2025'!AM129</f>
        <v>0</v>
      </c>
      <c r="AH129" s="143">
        <f>'Presupuesto 2025'!AZ129</f>
        <v>138349658</v>
      </c>
    </row>
    <row r="130" spans="1:34" x14ac:dyDescent="0.25">
      <c r="A130" s="142">
        <f>'Presupuesto 2025'!G130</f>
        <v>334.30200000000002</v>
      </c>
      <c r="B130" s="142" t="str">
        <f>'Presupuesto 2025'!H130</f>
        <v>F</v>
      </c>
      <c r="C130" s="142" t="str">
        <f>'Presupuesto 2025'!I130</f>
        <v>T</v>
      </c>
      <c r="D130" s="142" t="str">
        <f>'Presupuesto 2025'!J130</f>
        <v xml:space="preserve">3. TRANSFERENCIAS </v>
      </c>
      <c r="E130" s="142" t="str">
        <f>'Presupuesto 2025'!K130</f>
        <v>A-03-03-01-001</v>
      </c>
      <c r="F130" s="142" t="str">
        <f>'Presupuesto 2025'!L130</f>
        <v>FONDO DE PROGRAMAS ESPECIALES PARA LA PAZ: PROGRAMA DE REINTEGRACIÓN SOCIAL Y ECONÓMICA</v>
      </c>
      <c r="G130" s="142" t="str">
        <f>'Presupuesto 2025'!M130</f>
        <v>A-03-03-01-001</v>
      </c>
      <c r="H130" s="142" t="str">
        <f>'Presupuesto 2025'!N130</f>
        <v>FONDO DE PROGRAMAS ESPECIALES PARA LA PAZ: PROGRAMA DE REINTEGRACIÓN SOCIAL Y ECONÓMICA</v>
      </c>
      <c r="I130" s="142" t="str">
        <f>'Presupuesto 2025'!O130</f>
        <v>A-03-03-01-001</v>
      </c>
      <c r="J130" s="142" t="str">
        <f>'Presupuesto 2025'!P130</f>
        <v>FONDO DE PROGRAMAS ESPECIALES PARA LA PAZ: PROGRAMA DE REINTEGRACIÓN SOCIAL Y ECONÓMICA</v>
      </c>
      <c r="K130" s="142" t="str">
        <f>'Presupuesto 2025'!Q130</f>
        <v>A-03-03-01-001</v>
      </c>
      <c r="L130" s="142">
        <f>'Presupuesto 2025'!R130</f>
        <v>0</v>
      </c>
      <c r="M130" s="142">
        <f>'Presupuesto 2025'!S130</f>
        <v>0</v>
      </c>
      <c r="N130" s="142">
        <f>'Presupuesto 2025'!T130</f>
        <v>0</v>
      </c>
      <c r="O130" s="142">
        <f>'Presupuesto 2025'!U130</f>
        <v>0</v>
      </c>
      <c r="P130" s="142" t="str">
        <f>'Presupuesto 2025'!V130</f>
        <v>c. SECRETARIA GENERAL</v>
      </c>
      <c r="Q130" s="142" t="str">
        <f>'Presupuesto 2025'!W130</f>
        <v>c. Subdirección Administrativa</v>
      </c>
      <c r="R130" s="142" t="str">
        <f>'Presupuesto 2025'!X130</f>
        <v>Subdirección Administrativa</v>
      </c>
      <c r="S130" s="142" t="str">
        <f>'Presupuesto 2025'!Y130</f>
        <v>Control de Acceso</v>
      </c>
      <c r="T130" s="143">
        <f>'Presupuesto 2025'!Z130</f>
        <v>0</v>
      </c>
      <c r="U130" s="143">
        <f>'Presupuesto 2025'!AA130</f>
        <v>0</v>
      </c>
      <c r="V130" s="143">
        <f>'Presupuesto 2025'!AB130</f>
        <v>0</v>
      </c>
      <c r="W130" s="143">
        <f>'Presupuesto 2025'!AC130</f>
        <v>0</v>
      </c>
      <c r="X130" s="143">
        <f>'Presupuesto 2025'!AD130</f>
        <v>0</v>
      </c>
      <c r="Y130" s="143">
        <f>'Presupuesto 2025'!AE130</f>
        <v>0</v>
      </c>
      <c r="Z130" s="143">
        <f>'Presupuesto 2025'!AF130</f>
        <v>0</v>
      </c>
      <c r="AA130" s="143">
        <f>'Presupuesto 2025'!AG130</f>
        <v>0</v>
      </c>
      <c r="AB130" s="143">
        <f>'Presupuesto 2025'!AH130</f>
        <v>0</v>
      </c>
      <c r="AC130" s="143">
        <f>'Presupuesto 2025'!AI130</f>
        <v>0</v>
      </c>
      <c r="AD130" s="143">
        <f>'Presupuesto 2025'!AJ130</f>
        <v>0</v>
      </c>
      <c r="AE130" s="143">
        <f>'Presupuesto 2025'!AK130</f>
        <v>0</v>
      </c>
      <c r="AF130" s="143">
        <f>'Presupuesto 2025'!AL130</f>
        <v>0</v>
      </c>
      <c r="AG130" s="143">
        <f>'Presupuesto 2025'!AM130</f>
        <v>0</v>
      </c>
      <c r="AH130" s="143">
        <f>'Presupuesto 2025'!AZ130</f>
        <v>0</v>
      </c>
    </row>
    <row r="131" spans="1:34" x14ac:dyDescent="0.25">
      <c r="A131" s="142">
        <f>'Presupuesto 2025'!G131</f>
        <v>334.303</v>
      </c>
      <c r="B131" s="142" t="str">
        <f>'Presupuesto 2025'!H131</f>
        <v>F</v>
      </c>
      <c r="C131" s="142" t="str">
        <f>'Presupuesto 2025'!I131</f>
        <v>T</v>
      </c>
      <c r="D131" s="142" t="str">
        <f>'Presupuesto 2025'!J131</f>
        <v xml:space="preserve">3. TRANSFERENCIAS </v>
      </c>
      <c r="E131" s="142" t="str">
        <f>'Presupuesto 2025'!K131</f>
        <v>A-03-03-01-001</v>
      </c>
      <c r="F131" s="142" t="str">
        <f>'Presupuesto 2025'!L131</f>
        <v>FONDO DE PROGRAMAS ESPECIALES PARA LA PAZ: PROGRAMA DE REINTEGRACIÓN SOCIAL Y ECONÓMICA</v>
      </c>
      <c r="G131" s="142" t="str">
        <f>'Presupuesto 2025'!M131</f>
        <v>A-03-03-01-001</v>
      </c>
      <c r="H131" s="142" t="str">
        <f>'Presupuesto 2025'!N131</f>
        <v>FONDO DE PROGRAMAS ESPECIALES PARA LA PAZ: PROGRAMA DE REINTEGRACIÓN SOCIAL Y ECONÓMICA</v>
      </c>
      <c r="I131" s="142" t="str">
        <f>'Presupuesto 2025'!O131</f>
        <v>A-03-03-01-001</v>
      </c>
      <c r="J131" s="142" t="str">
        <f>'Presupuesto 2025'!P131</f>
        <v>FONDO DE PROGRAMAS ESPECIALES PARA LA PAZ: PROGRAMA DE REINTEGRACIÓN SOCIAL Y ECONÓMICA</v>
      </c>
      <c r="K131" s="142" t="str">
        <f>'Presupuesto 2025'!Q131</f>
        <v>A-03-03-01-001</v>
      </c>
      <c r="L131" s="142">
        <f>'Presupuesto 2025'!R131</f>
        <v>0</v>
      </c>
      <c r="M131" s="142">
        <f>'Presupuesto 2025'!S131</f>
        <v>0</v>
      </c>
      <c r="N131" s="142">
        <f>'Presupuesto 2025'!T131</f>
        <v>0</v>
      </c>
      <c r="O131" s="142">
        <f>'Presupuesto 2025'!U131</f>
        <v>0</v>
      </c>
      <c r="P131" s="142" t="str">
        <f>'Presupuesto 2025'!V131</f>
        <v>c. SECRETARIA GENERAL</v>
      </c>
      <c r="Q131" s="142" t="str">
        <f>'Presupuesto 2025'!W131</f>
        <v>c. Subdirección Administrativa</v>
      </c>
      <c r="R131" s="142" t="str">
        <f>'Presupuesto 2025'!X131</f>
        <v>Subdirección Administrativa</v>
      </c>
      <c r="S131" s="142" t="str">
        <f>'Presupuesto 2025'!Y131</f>
        <v>Administradora de Riesgos Laborales ARL</v>
      </c>
      <c r="T131" s="143">
        <f>'Presupuesto 2025'!Z131</f>
        <v>0</v>
      </c>
      <c r="U131" s="143">
        <f>'Presupuesto 2025'!AA131</f>
        <v>0</v>
      </c>
      <c r="V131" s="143">
        <f>'Presupuesto 2025'!AB131</f>
        <v>0</v>
      </c>
      <c r="W131" s="143">
        <f>'Presupuesto 2025'!AC131</f>
        <v>0</v>
      </c>
      <c r="X131" s="143">
        <f>'Presupuesto 2025'!AD131</f>
        <v>0</v>
      </c>
      <c r="Y131" s="143">
        <f>'Presupuesto 2025'!AE131</f>
        <v>0</v>
      </c>
      <c r="Z131" s="143">
        <f>'Presupuesto 2025'!AF131</f>
        <v>0</v>
      </c>
      <c r="AA131" s="143">
        <f>'Presupuesto 2025'!AG131</f>
        <v>0</v>
      </c>
      <c r="AB131" s="143">
        <f>'Presupuesto 2025'!AH131</f>
        <v>0</v>
      </c>
      <c r="AC131" s="143">
        <f>'Presupuesto 2025'!AI131</f>
        <v>0</v>
      </c>
      <c r="AD131" s="143">
        <f>'Presupuesto 2025'!AJ131</f>
        <v>0</v>
      </c>
      <c r="AE131" s="143">
        <f>'Presupuesto 2025'!AK131</f>
        <v>0</v>
      </c>
      <c r="AF131" s="143">
        <f>'Presupuesto 2025'!AL131</f>
        <v>0</v>
      </c>
      <c r="AG131" s="143">
        <f>'Presupuesto 2025'!AM131</f>
        <v>0</v>
      </c>
      <c r="AH131" s="143">
        <f>'Presupuesto 2025'!AZ131</f>
        <v>0</v>
      </c>
    </row>
    <row r="132" spans="1:34" x14ac:dyDescent="0.25">
      <c r="A132" s="142">
        <f>'Presupuesto 2025'!G132</f>
        <v>334.30399999999997</v>
      </c>
      <c r="B132" s="142" t="str">
        <f>'Presupuesto 2025'!H132</f>
        <v>F</v>
      </c>
      <c r="C132" s="142" t="str">
        <f>'Presupuesto 2025'!I132</f>
        <v>T</v>
      </c>
      <c r="D132" s="142" t="str">
        <f>'Presupuesto 2025'!J132</f>
        <v xml:space="preserve">3. TRANSFERENCIAS </v>
      </c>
      <c r="E132" s="142" t="str">
        <f>'Presupuesto 2025'!K132</f>
        <v>A-03-03-01-001</v>
      </c>
      <c r="F132" s="142" t="str">
        <f>'Presupuesto 2025'!L132</f>
        <v>FONDO DE PROGRAMAS ESPECIALES PARA LA PAZ: PROGRAMA DE REINTEGRACIÓN SOCIAL Y ECONÓMICA</v>
      </c>
      <c r="G132" s="142" t="str">
        <f>'Presupuesto 2025'!M132</f>
        <v>A-03-03-01-001</v>
      </c>
      <c r="H132" s="142" t="str">
        <f>'Presupuesto 2025'!N132</f>
        <v>FONDO DE PROGRAMAS ESPECIALES PARA LA PAZ: PROGRAMA DE REINTEGRACIÓN SOCIAL Y ECONÓMICA</v>
      </c>
      <c r="I132" s="142" t="str">
        <f>'Presupuesto 2025'!O132</f>
        <v>A-03-03-01-001</v>
      </c>
      <c r="J132" s="142" t="str">
        <f>'Presupuesto 2025'!P132</f>
        <v>FONDO DE PROGRAMAS ESPECIALES PARA LA PAZ: PROGRAMA DE REINTEGRACIÓN SOCIAL Y ECONÓMICA</v>
      </c>
      <c r="K132" s="142" t="str">
        <f>'Presupuesto 2025'!Q132</f>
        <v>A-03-03-01-001</v>
      </c>
      <c r="L132" s="142">
        <f>'Presupuesto 2025'!R132</f>
        <v>0</v>
      </c>
      <c r="M132" s="142">
        <f>'Presupuesto 2025'!S132</f>
        <v>0</v>
      </c>
      <c r="N132" s="142">
        <f>'Presupuesto 2025'!T132</f>
        <v>0</v>
      </c>
      <c r="O132" s="142">
        <f>'Presupuesto 2025'!U132</f>
        <v>0</v>
      </c>
      <c r="P132" s="142" t="str">
        <f>'Presupuesto 2025'!V132</f>
        <v>c. SECRETARIA GENERAL</v>
      </c>
      <c r="Q132" s="142" t="str">
        <f>'Presupuesto 2025'!W132</f>
        <v>c. Subdirección Administrativa</v>
      </c>
      <c r="R132" s="142" t="str">
        <f>'Presupuesto 2025'!X132</f>
        <v>Subdirección Administrativa</v>
      </c>
      <c r="S132" s="142" t="str">
        <f>'Presupuesto 2025'!Y132</f>
        <v>Operador Logístico</v>
      </c>
      <c r="T132" s="143">
        <f>'Presupuesto 2025'!Z132</f>
        <v>0</v>
      </c>
      <c r="U132" s="143">
        <f>'Presupuesto 2025'!AA132</f>
        <v>0</v>
      </c>
      <c r="V132" s="143">
        <f>'Presupuesto 2025'!AB132</f>
        <v>0</v>
      </c>
      <c r="W132" s="143">
        <f>'Presupuesto 2025'!AC132</f>
        <v>0</v>
      </c>
      <c r="X132" s="143">
        <f>'Presupuesto 2025'!AD132</f>
        <v>0</v>
      </c>
      <c r="Y132" s="143">
        <f>'Presupuesto 2025'!AE132</f>
        <v>0</v>
      </c>
      <c r="Z132" s="143">
        <f>'Presupuesto 2025'!AF132</f>
        <v>0</v>
      </c>
      <c r="AA132" s="143">
        <f>'Presupuesto 2025'!AG132</f>
        <v>0</v>
      </c>
      <c r="AB132" s="143">
        <f>'Presupuesto 2025'!AH132</f>
        <v>0</v>
      </c>
      <c r="AC132" s="143">
        <f>'Presupuesto 2025'!AI132</f>
        <v>0</v>
      </c>
      <c r="AD132" s="143">
        <f>'Presupuesto 2025'!AJ132</f>
        <v>0</v>
      </c>
      <c r="AE132" s="143">
        <f>'Presupuesto 2025'!AK132</f>
        <v>0</v>
      </c>
      <c r="AF132" s="143">
        <f>'Presupuesto 2025'!AL132</f>
        <v>0</v>
      </c>
      <c r="AG132" s="143">
        <f>'Presupuesto 2025'!AM132</f>
        <v>0</v>
      </c>
      <c r="AH132" s="143">
        <f>'Presupuesto 2025'!AZ132</f>
        <v>0</v>
      </c>
    </row>
    <row r="133" spans="1:34" x14ac:dyDescent="0.25">
      <c r="A133" s="142">
        <f>'Presupuesto 2025'!G133</f>
        <v>333.20100000000002</v>
      </c>
      <c r="B133" s="142" t="str">
        <f>'Presupuesto 2025'!H133</f>
        <v>F</v>
      </c>
      <c r="C133" s="142" t="str">
        <f>'Presupuesto 2025'!I133</f>
        <v>G</v>
      </c>
      <c r="D133" s="142" t="str">
        <f>'Presupuesto 2025'!J133</f>
        <v>2. ADQUISICION DE BIENES Y SERVICIOS</v>
      </c>
      <c r="E133" s="142" t="str">
        <f>'Presupuesto 2025'!K133</f>
        <v>A-02-02</v>
      </c>
      <c r="F133" s="142" t="str">
        <f>'Presupuesto 2025'!L133</f>
        <v>ADQUISICIONES DIFERENTES DE ACTIVOS</v>
      </c>
      <c r="G133" s="142" t="str">
        <f>'Presupuesto 2025'!M133</f>
        <v>A-02-02-02</v>
      </c>
      <c r="H133" s="142" t="str">
        <f>'Presupuesto 2025'!N133</f>
        <v>ADQUISICIÓN DE SERVICIOS</v>
      </c>
      <c r="I133" s="142" t="str">
        <f>'Presupuesto 2025'!O133</f>
        <v>A-02-02-02-008</v>
      </c>
      <c r="J133" s="142" t="str">
        <f>'Presupuesto 2025'!P133</f>
        <v xml:space="preserve">SERVICIOS PRESTADOS A LAS EMPRESAS Y SERVICIOS DE PRODUCCIÓN </v>
      </c>
      <c r="K133" s="142" t="str">
        <f>'Presupuesto 2025'!Q133</f>
        <v>A-02-02-02-008-003</v>
      </c>
      <c r="L133" s="142">
        <f>'Presupuesto 2025'!R133</f>
        <v>0</v>
      </c>
      <c r="M133" s="142">
        <f>'Presupuesto 2025'!S133</f>
        <v>0</v>
      </c>
      <c r="N133" s="142">
        <f>'Presupuesto 2025'!T133</f>
        <v>0</v>
      </c>
      <c r="O133" s="142">
        <f>'Presupuesto 2025'!U133</f>
        <v>0</v>
      </c>
      <c r="P133" s="142" t="str">
        <f>'Presupuesto 2025'!V133</f>
        <v>c. SECRETARIA GENERAL</v>
      </c>
      <c r="Q133" s="142" t="str">
        <f>'Presupuesto 2025'!W133</f>
        <v>c. Subdirección Administrativa</v>
      </c>
      <c r="R133" s="142" t="str">
        <f>'Presupuesto 2025'!X133</f>
        <v>Grupo de Gestión Documental</v>
      </c>
      <c r="S133" s="142" t="str">
        <f>'Presupuesto 2025'!Y133</f>
        <v>Sistema de Gestión de Documentos Electrónicos de Archivo - SGDEA</v>
      </c>
      <c r="T133" s="143">
        <f>'Presupuesto 2025'!Z133</f>
        <v>0</v>
      </c>
      <c r="U133" s="143">
        <f>'Presupuesto 2025'!AA133</f>
        <v>0</v>
      </c>
      <c r="V133" s="143">
        <f>'Presupuesto 2025'!AB133</f>
        <v>0</v>
      </c>
      <c r="W133" s="143">
        <f>'Presupuesto 2025'!AC133</f>
        <v>0</v>
      </c>
      <c r="X133" s="143">
        <f>'Presupuesto 2025'!AD133</f>
        <v>0</v>
      </c>
      <c r="Y133" s="143">
        <f>'Presupuesto 2025'!AE133</f>
        <v>0</v>
      </c>
      <c r="Z133" s="143">
        <f>'Presupuesto 2025'!AF133</f>
        <v>0</v>
      </c>
      <c r="AA133" s="143">
        <f>'Presupuesto 2025'!AG133</f>
        <v>0</v>
      </c>
      <c r="AB133" s="143">
        <f>'Presupuesto 2025'!AH133</f>
        <v>0</v>
      </c>
      <c r="AC133" s="143">
        <f>'Presupuesto 2025'!AI133</f>
        <v>0</v>
      </c>
      <c r="AD133" s="143">
        <f>'Presupuesto 2025'!AJ133</f>
        <v>0</v>
      </c>
      <c r="AE133" s="143">
        <f>'Presupuesto 2025'!AK133</f>
        <v>0</v>
      </c>
      <c r="AF133" s="143">
        <f>'Presupuesto 2025'!AL133</f>
        <v>0</v>
      </c>
      <c r="AG133" s="143">
        <f>'Presupuesto 2025'!AM133</f>
        <v>0</v>
      </c>
      <c r="AH133" s="143">
        <f>'Presupuesto 2025'!AZ133</f>
        <v>0</v>
      </c>
    </row>
    <row r="134" spans="1:34" x14ac:dyDescent="0.25">
      <c r="A134" s="142">
        <f>'Presupuesto 2025'!G134</f>
        <v>333.202</v>
      </c>
      <c r="B134" s="142" t="str">
        <f>'Presupuesto 2025'!H134</f>
        <v>F</v>
      </c>
      <c r="C134" s="142" t="str">
        <f>'Presupuesto 2025'!I134</f>
        <v>G</v>
      </c>
      <c r="D134" s="142" t="str">
        <f>'Presupuesto 2025'!J134</f>
        <v>2. ADQUISICION DE BIENES Y SERVICIOS</v>
      </c>
      <c r="E134" s="142" t="str">
        <f>'Presupuesto 2025'!K134</f>
        <v>A-02-02</v>
      </c>
      <c r="F134" s="142" t="str">
        <f>'Presupuesto 2025'!L134</f>
        <v>ADQUISICIONES DIFERENTES DE ACTIVOS</v>
      </c>
      <c r="G134" s="142" t="str">
        <f>'Presupuesto 2025'!M134</f>
        <v>A-02-02-02</v>
      </c>
      <c r="H134" s="142" t="str">
        <f>'Presupuesto 2025'!N134</f>
        <v>ADQUISICIÓN DE SERVICIOS</v>
      </c>
      <c r="I134" s="142" t="str">
        <f>'Presupuesto 2025'!O134</f>
        <v>A-02-02-02-007</v>
      </c>
      <c r="J134" s="142" t="str">
        <f>'Presupuesto 2025'!P134</f>
        <v>SERVICIOS FINANCIEROS Y SERVICIOS CONEXOS, SERVICIOS INMOBILIARIOS Y SERVICIOS DE LEASING</v>
      </c>
      <c r="K134" s="142" t="str">
        <f>'Presupuesto 2025'!Q134</f>
        <v>A-02-02-02-007-002</v>
      </c>
      <c r="L134" s="142">
        <f>'Presupuesto 2025'!R134</f>
        <v>0</v>
      </c>
      <c r="M134" s="142">
        <f>'Presupuesto 2025'!S134</f>
        <v>0</v>
      </c>
      <c r="N134" s="142">
        <f>'Presupuesto 2025'!T134</f>
        <v>0</v>
      </c>
      <c r="O134" s="142">
        <f>'Presupuesto 2025'!U134</f>
        <v>0</v>
      </c>
      <c r="P134" s="142" t="str">
        <f>'Presupuesto 2025'!V134</f>
        <v>c. SECRETARIA GENERAL</v>
      </c>
      <c r="Q134" s="142" t="str">
        <f>'Presupuesto 2025'!W134</f>
        <v>c. Subdirección Administrativa</v>
      </c>
      <c r="R134" s="142" t="str">
        <f>'Presupuesto 2025'!X134</f>
        <v>Grupo de Gestión Documental</v>
      </c>
      <c r="S134" s="142" t="str">
        <f>'Presupuesto 2025'!Y134</f>
        <v>Arrendamiento de Inmuebles - Bodega Mobiliario</v>
      </c>
      <c r="T134" s="143">
        <f>'Presupuesto 2025'!Z134</f>
        <v>210000000</v>
      </c>
      <c r="U134" s="143">
        <f>'Presupuesto 2025'!AA134</f>
        <v>0</v>
      </c>
      <c r="V134" s="143">
        <f>'Presupuesto 2025'!AB134</f>
        <v>0</v>
      </c>
      <c r="W134" s="143">
        <f>'Presupuesto 2025'!AC134</f>
        <v>0</v>
      </c>
      <c r="X134" s="143">
        <f>'Presupuesto 2025'!AD134</f>
        <v>0</v>
      </c>
      <c r="Y134" s="143">
        <f>'Presupuesto 2025'!AE134</f>
        <v>0</v>
      </c>
      <c r="Z134" s="143">
        <f>'Presupuesto 2025'!AF134</f>
        <v>0</v>
      </c>
      <c r="AA134" s="143">
        <f>'Presupuesto 2025'!AG134</f>
        <v>0</v>
      </c>
      <c r="AB134" s="143">
        <f>'Presupuesto 2025'!AH134</f>
        <v>0</v>
      </c>
      <c r="AC134" s="143">
        <f>'Presupuesto 2025'!AI134</f>
        <v>0</v>
      </c>
      <c r="AD134" s="143">
        <f>'Presupuesto 2025'!AJ134</f>
        <v>0</v>
      </c>
      <c r="AE134" s="143">
        <f>'Presupuesto 2025'!AK134</f>
        <v>0</v>
      </c>
      <c r="AF134" s="143">
        <f>'Presupuesto 2025'!AL134</f>
        <v>0</v>
      </c>
      <c r="AG134" s="143">
        <f>'Presupuesto 2025'!AM134</f>
        <v>0</v>
      </c>
      <c r="AH134" s="143">
        <f>'Presupuesto 2025'!AZ134</f>
        <v>210000000</v>
      </c>
    </row>
    <row r="135" spans="1:34" x14ac:dyDescent="0.25">
      <c r="A135" s="142">
        <f>'Presupuesto 2025'!G135</f>
        <v>333.20299999999997</v>
      </c>
      <c r="B135" s="142" t="str">
        <f>'Presupuesto 2025'!H135</f>
        <v>F</v>
      </c>
      <c r="C135" s="142" t="str">
        <f>'Presupuesto 2025'!I135</f>
        <v>G</v>
      </c>
      <c r="D135" s="142" t="str">
        <f>'Presupuesto 2025'!J135</f>
        <v>2. ADQUISICION DE BIENES Y SERVICIOS</v>
      </c>
      <c r="E135" s="142" t="str">
        <f>'Presupuesto 2025'!K135</f>
        <v>A-02-02</v>
      </c>
      <c r="F135" s="142" t="str">
        <f>'Presupuesto 2025'!L135</f>
        <v>ADQUISICIONES DIFERENTES DE ACTIVOS</v>
      </c>
      <c r="G135" s="142" t="str">
        <f>'Presupuesto 2025'!M135</f>
        <v>A-02-02-02</v>
      </c>
      <c r="H135" s="142" t="str">
        <f>'Presupuesto 2025'!N135</f>
        <v>ADQUISICIÓN DE SERVICIOS</v>
      </c>
      <c r="I135" s="142" t="str">
        <f>'Presupuesto 2025'!O135</f>
        <v>A-02-02-02-007</v>
      </c>
      <c r="J135" s="142" t="str">
        <f>'Presupuesto 2025'!P135</f>
        <v>SERVICIOS FINANCIEROS Y SERVICIOS CONEXOS, SERVICIOS INMOBILIARIOS Y SERVICIOS DE LEASING</v>
      </c>
      <c r="K135" s="142" t="str">
        <f>'Presupuesto 2025'!Q135</f>
        <v>A-02-02-02-007-002</v>
      </c>
      <c r="L135" s="142">
        <f>'Presupuesto 2025'!R135</f>
        <v>0</v>
      </c>
      <c r="M135" s="142">
        <f>'Presupuesto 2025'!S135</f>
        <v>0</v>
      </c>
      <c r="N135" s="142">
        <f>'Presupuesto 2025'!T135</f>
        <v>0</v>
      </c>
      <c r="O135" s="142">
        <f>'Presupuesto 2025'!U135</f>
        <v>0</v>
      </c>
      <c r="P135" s="142" t="str">
        <f>'Presupuesto 2025'!V135</f>
        <v>c. SECRETARIA GENERAL</v>
      </c>
      <c r="Q135" s="142" t="str">
        <f>'Presupuesto 2025'!W135</f>
        <v>c. Subdirección Administrativa</v>
      </c>
      <c r="R135" s="142" t="str">
        <f>'Presupuesto 2025'!X135</f>
        <v>Grupo de Gestión Documental</v>
      </c>
      <c r="S135" s="142" t="str">
        <f>'Presupuesto 2025'!Y135</f>
        <v>Arrendamiento de Inmuebles - Bodega Documental</v>
      </c>
      <c r="T135" s="143">
        <f>'Presupuesto 2025'!Z135</f>
        <v>360698516</v>
      </c>
      <c r="U135" s="143">
        <f>'Presupuesto 2025'!AA135</f>
        <v>0</v>
      </c>
      <c r="V135" s="143">
        <f>'Presupuesto 2025'!AB135</f>
        <v>0</v>
      </c>
      <c r="W135" s="143">
        <f>'Presupuesto 2025'!AC135</f>
        <v>0</v>
      </c>
      <c r="X135" s="143">
        <f>'Presupuesto 2025'!AD135</f>
        <v>0</v>
      </c>
      <c r="Y135" s="143">
        <f>'Presupuesto 2025'!AE135</f>
        <v>0</v>
      </c>
      <c r="Z135" s="143">
        <f>'Presupuesto 2025'!AF135</f>
        <v>0</v>
      </c>
      <c r="AA135" s="143">
        <f>'Presupuesto 2025'!AG135</f>
        <v>0</v>
      </c>
      <c r="AB135" s="143">
        <f>'Presupuesto 2025'!AH135</f>
        <v>0</v>
      </c>
      <c r="AC135" s="143">
        <f>'Presupuesto 2025'!AI135</f>
        <v>0</v>
      </c>
      <c r="AD135" s="143">
        <f>'Presupuesto 2025'!AJ135</f>
        <v>0</v>
      </c>
      <c r="AE135" s="143">
        <f>'Presupuesto 2025'!AK135</f>
        <v>0</v>
      </c>
      <c r="AF135" s="143">
        <f>'Presupuesto 2025'!AL135</f>
        <v>0</v>
      </c>
      <c r="AG135" s="143">
        <f>'Presupuesto 2025'!AM135</f>
        <v>0</v>
      </c>
      <c r="AH135" s="143">
        <f>'Presupuesto 2025'!AZ135</f>
        <v>360698516</v>
      </c>
    </row>
    <row r="136" spans="1:34" x14ac:dyDescent="0.25">
      <c r="A136" s="142">
        <f>'Presupuesto 2025'!G136</f>
        <v>333.20400000000001</v>
      </c>
      <c r="B136" s="142" t="str">
        <f>'Presupuesto 2025'!H136</f>
        <v>F</v>
      </c>
      <c r="C136" s="142" t="str">
        <f>'Presupuesto 2025'!I136</f>
        <v>G</v>
      </c>
      <c r="D136" s="142" t="str">
        <f>'Presupuesto 2025'!J136</f>
        <v>2. ADQUISICION DE BIENES Y SERVICIOS</v>
      </c>
      <c r="E136" s="142" t="str">
        <f>'Presupuesto 2025'!K136</f>
        <v>A-02-02</v>
      </c>
      <c r="F136" s="142" t="str">
        <f>'Presupuesto 2025'!L136</f>
        <v>ADQUISICIONES DIFERENTES DE ACTIVOS</v>
      </c>
      <c r="G136" s="142" t="str">
        <f>'Presupuesto 2025'!M136</f>
        <v>A-02-02-02</v>
      </c>
      <c r="H136" s="142" t="str">
        <f>'Presupuesto 2025'!N136</f>
        <v>ADQUISICIÓN DE SERVICIOS</v>
      </c>
      <c r="I136" s="142" t="str">
        <f>'Presupuesto 2025'!O136</f>
        <v>A-02-02-02-006</v>
      </c>
      <c r="J136" s="142" t="str">
        <f>'Presupuesto 2025'!P136</f>
        <v>SERVICIOS DE ALOJAMIENTO; SERVICIOS DE SUMINISTRO DE COMIDAS Y BEBIDAS; SERVICIOS DE TRANSPORTE; Y SERVICIOS DE DISTRIBUCIÓN DE ELECTRICIDAD, GAS Y AGUA</v>
      </c>
      <c r="K136" s="142" t="str">
        <f>'Presupuesto 2025'!Q136</f>
        <v>A-02-02-02-006-008</v>
      </c>
      <c r="L136" s="142">
        <f>'Presupuesto 2025'!R136</f>
        <v>0</v>
      </c>
      <c r="M136" s="142">
        <f>'Presupuesto 2025'!S136</f>
        <v>0</v>
      </c>
      <c r="N136" s="142">
        <f>'Presupuesto 2025'!T136</f>
        <v>0</v>
      </c>
      <c r="O136" s="142">
        <f>'Presupuesto 2025'!U136</f>
        <v>0</v>
      </c>
      <c r="P136" s="142" t="str">
        <f>'Presupuesto 2025'!V136</f>
        <v>c. SECRETARIA GENERAL</v>
      </c>
      <c r="Q136" s="142" t="str">
        <f>'Presupuesto 2025'!W136</f>
        <v>c. Subdirección Administrativa</v>
      </c>
      <c r="R136" s="142" t="str">
        <f>'Presupuesto 2025'!X136</f>
        <v>Grupo de Gestión Documental</v>
      </c>
      <c r="S136" s="142" t="str">
        <f>'Presupuesto 2025'!Y136</f>
        <v>Servicios Postales de Correspondencia</v>
      </c>
      <c r="T136" s="143">
        <f>'Presupuesto 2025'!Z136</f>
        <v>66063928</v>
      </c>
      <c r="U136" s="143">
        <f>'Presupuesto 2025'!AA136</f>
        <v>0</v>
      </c>
      <c r="V136" s="143">
        <f>'Presupuesto 2025'!AB136</f>
        <v>0</v>
      </c>
      <c r="W136" s="143">
        <f>'Presupuesto 2025'!AC136</f>
        <v>0</v>
      </c>
      <c r="X136" s="143">
        <f>'Presupuesto 2025'!AD136</f>
        <v>0</v>
      </c>
      <c r="Y136" s="143">
        <f>'Presupuesto 2025'!AE136</f>
        <v>0</v>
      </c>
      <c r="Z136" s="143">
        <f>'Presupuesto 2025'!AF136</f>
        <v>0</v>
      </c>
      <c r="AA136" s="143">
        <f>'Presupuesto 2025'!AG136</f>
        <v>0</v>
      </c>
      <c r="AB136" s="143">
        <f>'Presupuesto 2025'!AH136</f>
        <v>0</v>
      </c>
      <c r="AC136" s="143">
        <f>'Presupuesto 2025'!AI136</f>
        <v>0</v>
      </c>
      <c r="AD136" s="143">
        <f>'Presupuesto 2025'!AJ136</f>
        <v>0</v>
      </c>
      <c r="AE136" s="143">
        <f>'Presupuesto 2025'!AK136</f>
        <v>0</v>
      </c>
      <c r="AF136" s="143">
        <f>'Presupuesto 2025'!AL136</f>
        <v>0</v>
      </c>
      <c r="AG136" s="143">
        <f>'Presupuesto 2025'!AM136</f>
        <v>0</v>
      </c>
      <c r="AH136" s="143">
        <f>'Presupuesto 2025'!AZ136</f>
        <v>66063928</v>
      </c>
    </row>
    <row r="137" spans="1:34" x14ac:dyDescent="0.25">
      <c r="A137" s="142">
        <f>'Presupuesto 2025'!G137</f>
        <v>333.30099999999999</v>
      </c>
      <c r="B137" s="142" t="str">
        <f>'Presupuesto 2025'!H137</f>
        <v>F</v>
      </c>
      <c r="C137" s="142" t="str">
        <f>'Presupuesto 2025'!I137</f>
        <v>T</v>
      </c>
      <c r="D137" s="142" t="str">
        <f>'Presupuesto 2025'!J137</f>
        <v xml:space="preserve">3. TRANSFERENCIAS </v>
      </c>
      <c r="E137" s="142" t="str">
        <f>'Presupuesto 2025'!K137</f>
        <v>A-03-03-01-001</v>
      </c>
      <c r="F137" s="142" t="str">
        <f>'Presupuesto 2025'!L137</f>
        <v>FONDO DE PROGRAMAS ESPECIALES PARA LA PAZ: PROGRAMA DE REINTEGRACIÓN SOCIAL Y ECONÓMICA</v>
      </c>
      <c r="G137" s="142" t="str">
        <f>'Presupuesto 2025'!M137</f>
        <v>A-03-03-01-001</v>
      </c>
      <c r="H137" s="142" t="str">
        <f>'Presupuesto 2025'!N137</f>
        <v>FONDO DE PROGRAMAS ESPECIALES PARA LA PAZ: PROGRAMA DE REINTEGRACIÓN SOCIAL Y ECONÓMICA</v>
      </c>
      <c r="I137" s="142" t="str">
        <f>'Presupuesto 2025'!O137</f>
        <v>A-03-03-01-001</v>
      </c>
      <c r="J137" s="142" t="str">
        <f>'Presupuesto 2025'!P137</f>
        <v>FONDO DE PROGRAMAS ESPECIALES PARA LA PAZ: PROGRAMA DE REINTEGRACIÓN SOCIAL Y ECONÓMICA</v>
      </c>
      <c r="K137" s="142" t="str">
        <f>'Presupuesto 2025'!Q137</f>
        <v>A-03-03-01-001</v>
      </c>
      <c r="L137" s="142">
        <f>'Presupuesto 2025'!R137</f>
        <v>0</v>
      </c>
      <c r="M137" s="142">
        <f>'Presupuesto 2025'!S137</f>
        <v>0</v>
      </c>
      <c r="N137" s="142">
        <f>'Presupuesto 2025'!T137</f>
        <v>0</v>
      </c>
      <c r="O137" s="142">
        <f>'Presupuesto 2025'!U137</f>
        <v>0</v>
      </c>
      <c r="P137" s="142" t="str">
        <f>'Presupuesto 2025'!V137</f>
        <v>c. SECRETARIA GENERAL</v>
      </c>
      <c r="Q137" s="142" t="str">
        <f>'Presupuesto 2025'!W137</f>
        <v>c. Subdirección Administrativa</v>
      </c>
      <c r="R137" s="142" t="str">
        <f>'Presupuesto 2025'!X137</f>
        <v>Grupo de Gestión Documental</v>
      </c>
      <c r="S137" s="142" t="str">
        <f>'Presupuesto 2025'!Y137</f>
        <v>Desarrollo Sofware Ventanilla Virtual Trámites</v>
      </c>
      <c r="T137" s="143">
        <f>'Presupuesto 2025'!Z137</f>
        <v>0</v>
      </c>
      <c r="U137" s="143">
        <f>'Presupuesto 2025'!AA137</f>
        <v>0</v>
      </c>
      <c r="V137" s="143">
        <f>'Presupuesto 2025'!AB137</f>
        <v>0</v>
      </c>
      <c r="W137" s="143">
        <f>'Presupuesto 2025'!AC137</f>
        <v>0</v>
      </c>
      <c r="X137" s="143">
        <f>'Presupuesto 2025'!AD137</f>
        <v>0</v>
      </c>
      <c r="Y137" s="143">
        <f>'Presupuesto 2025'!AE137</f>
        <v>0</v>
      </c>
      <c r="Z137" s="143">
        <f>'Presupuesto 2025'!AF137</f>
        <v>0</v>
      </c>
      <c r="AA137" s="143">
        <f>'Presupuesto 2025'!AG137</f>
        <v>0</v>
      </c>
      <c r="AB137" s="143">
        <f>'Presupuesto 2025'!AH137</f>
        <v>0</v>
      </c>
      <c r="AC137" s="143">
        <f>'Presupuesto 2025'!AI137</f>
        <v>0</v>
      </c>
      <c r="AD137" s="143">
        <f>'Presupuesto 2025'!AJ137</f>
        <v>0</v>
      </c>
      <c r="AE137" s="143">
        <f>'Presupuesto 2025'!AK137</f>
        <v>0</v>
      </c>
      <c r="AF137" s="143">
        <f>'Presupuesto 2025'!AL137</f>
        <v>0</v>
      </c>
      <c r="AG137" s="143">
        <f>'Presupuesto 2025'!AM137</f>
        <v>0</v>
      </c>
      <c r="AH137" s="143">
        <f>'Presupuesto 2025'!AZ137</f>
        <v>0</v>
      </c>
    </row>
    <row r="138" spans="1:34" x14ac:dyDescent="0.25">
      <c r="A138" s="142">
        <f>'Presupuesto 2025'!G138</f>
        <v>333.30200000000002</v>
      </c>
      <c r="B138" s="142" t="str">
        <f>'Presupuesto 2025'!H138</f>
        <v>F</v>
      </c>
      <c r="C138" s="142" t="str">
        <f>'Presupuesto 2025'!I138</f>
        <v>T</v>
      </c>
      <c r="D138" s="142" t="str">
        <f>'Presupuesto 2025'!J138</f>
        <v xml:space="preserve">3. TRANSFERENCIAS </v>
      </c>
      <c r="E138" s="142" t="str">
        <f>'Presupuesto 2025'!K138</f>
        <v>A-03-03-01-001</v>
      </c>
      <c r="F138" s="142" t="str">
        <f>'Presupuesto 2025'!L138</f>
        <v>FONDO DE PROGRAMAS ESPECIALES PARA LA PAZ: PROGRAMA DE REINTEGRACIÓN SOCIAL Y ECONÓMICA</v>
      </c>
      <c r="G138" s="142" t="str">
        <f>'Presupuesto 2025'!M138</f>
        <v>A-03-03-01-001</v>
      </c>
      <c r="H138" s="142" t="str">
        <f>'Presupuesto 2025'!N138</f>
        <v>FONDO DE PROGRAMAS ESPECIALES PARA LA PAZ: PROGRAMA DE REINTEGRACIÓN SOCIAL Y ECONÓMICA</v>
      </c>
      <c r="I138" s="142" t="str">
        <f>'Presupuesto 2025'!O138</f>
        <v>A-03-03-01-001</v>
      </c>
      <c r="J138" s="142" t="str">
        <f>'Presupuesto 2025'!P138</f>
        <v>FONDO DE PROGRAMAS ESPECIALES PARA LA PAZ: PROGRAMA DE REINTEGRACIÓN SOCIAL Y ECONÓMICA</v>
      </c>
      <c r="K138" s="142" t="str">
        <f>'Presupuesto 2025'!Q138</f>
        <v>A-03-03-01-001</v>
      </c>
      <c r="L138" s="142">
        <f>'Presupuesto 2025'!R138</f>
        <v>0</v>
      </c>
      <c r="M138" s="142">
        <f>'Presupuesto 2025'!S138</f>
        <v>0</v>
      </c>
      <c r="N138" s="142">
        <f>'Presupuesto 2025'!T138</f>
        <v>0</v>
      </c>
      <c r="O138" s="142">
        <f>'Presupuesto 2025'!U138</f>
        <v>0</v>
      </c>
      <c r="P138" s="142" t="str">
        <f>'Presupuesto 2025'!V138</f>
        <v>c. SECRETARIA GENERAL</v>
      </c>
      <c r="Q138" s="142" t="str">
        <f>'Presupuesto 2025'!W138</f>
        <v>c. Subdirección Administrativa</v>
      </c>
      <c r="R138" s="142" t="str">
        <f>'Presupuesto 2025'!X138</f>
        <v>Grupo de Gestión Documental</v>
      </c>
      <c r="S138" s="142" t="str">
        <f>'Presupuesto 2025'!Y138</f>
        <v xml:space="preserve">Compra Insumos Gestión Documental </v>
      </c>
      <c r="T138" s="143">
        <f>'Presupuesto 2025'!Z138</f>
        <v>0</v>
      </c>
      <c r="U138" s="143">
        <f>'Presupuesto 2025'!AA138</f>
        <v>0</v>
      </c>
      <c r="V138" s="143">
        <f>'Presupuesto 2025'!AB138</f>
        <v>0</v>
      </c>
      <c r="W138" s="143">
        <f>'Presupuesto 2025'!AC138</f>
        <v>0</v>
      </c>
      <c r="X138" s="143">
        <f>'Presupuesto 2025'!AD138</f>
        <v>0</v>
      </c>
      <c r="Y138" s="143">
        <f>'Presupuesto 2025'!AE138</f>
        <v>0</v>
      </c>
      <c r="Z138" s="143">
        <f>'Presupuesto 2025'!AF138</f>
        <v>0</v>
      </c>
      <c r="AA138" s="143">
        <f>'Presupuesto 2025'!AG138</f>
        <v>0</v>
      </c>
      <c r="AB138" s="143">
        <f>'Presupuesto 2025'!AH138</f>
        <v>0</v>
      </c>
      <c r="AC138" s="143">
        <f>'Presupuesto 2025'!AI138</f>
        <v>0</v>
      </c>
      <c r="AD138" s="143">
        <f>'Presupuesto 2025'!AJ138</f>
        <v>0</v>
      </c>
      <c r="AE138" s="143">
        <f>'Presupuesto 2025'!AK138</f>
        <v>0</v>
      </c>
      <c r="AF138" s="143">
        <f>'Presupuesto 2025'!AL138</f>
        <v>0</v>
      </c>
      <c r="AG138" s="143">
        <f>'Presupuesto 2025'!AM138</f>
        <v>0</v>
      </c>
      <c r="AH138" s="143">
        <f>'Presupuesto 2025'!AZ138</f>
        <v>0</v>
      </c>
    </row>
    <row r="139" spans="1:34" x14ac:dyDescent="0.25">
      <c r="A139" s="142">
        <f>'Presupuesto 2025'!G139</f>
        <v>333.303</v>
      </c>
      <c r="B139" s="142" t="str">
        <f>'Presupuesto 2025'!H139</f>
        <v>F</v>
      </c>
      <c r="C139" s="142" t="str">
        <f>'Presupuesto 2025'!I139</f>
        <v>T</v>
      </c>
      <c r="D139" s="142" t="str">
        <f>'Presupuesto 2025'!J139</f>
        <v xml:space="preserve">3. TRANSFERENCIAS </v>
      </c>
      <c r="E139" s="142" t="str">
        <f>'Presupuesto 2025'!K139</f>
        <v>A-03-03-01-001</v>
      </c>
      <c r="F139" s="142" t="str">
        <f>'Presupuesto 2025'!L139</f>
        <v>FONDO DE PROGRAMAS ESPECIALES PARA LA PAZ: PROGRAMA DE REINTEGRACIÓN SOCIAL Y ECONÓMICA</v>
      </c>
      <c r="G139" s="142" t="str">
        <f>'Presupuesto 2025'!M139</f>
        <v>A-03-03-01-001</v>
      </c>
      <c r="H139" s="142" t="str">
        <f>'Presupuesto 2025'!N139</f>
        <v>FONDO DE PROGRAMAS ESPECIALES PARA LA PAZ: PROGRAMA DE REINTEGRACIÓN SOCIAL Y ECONÓMICA</v>
      </c>
      <c r="I139" s="142" t="str">
        <f>'Presupuesto 2025'!O139</f>
        <v>A-03-03-01-001</v>
      </c>
      <c r="J139" s="142" t="str">
        <f>'Presupuesto 2025'!P139</f>
        <v>FONDO DE PROGRAMAS ESPECIALES PARA LA PAZ: PROGRAMA DE REINTEGRACIÓN SOCIAL Y ECONÓMICA</v>
      </c>
      <c r="K139" s="142" t="str">
        <f>'Presupuesto 2025'!Q139</f>
        <v>A-03-03-01-001</v>
      </c>
      <c r="L139" s="142">
        <f>'Presupuesto 2025'!R139</f>
        <v>0</v>
      </c>
      <c r="M139" s="142">
        <f>'Presupuesto 2025'!S139</f>
        <v>0</v>
      </c>
      <c r="N139" s="142">
        <f>'Presupuesto 2025'!T139</f>
        <v>0</v>
      </c>
      <c r="O139" s="142">
        <f>'Presupuesto 2025'!U139</f>
        <v>0</v>
      </c>
      <c r="P139" s="142" t="str">
        <f>'Presupuesto 2025'!V139</f>
        <v>c. SECRETARIA GENERAL</v>
      </c>
      <c r="Q139" s="142" t="str">
        <f>'Presupuesto 2025'!W139</f>
        <v>c. Subdirección Administrativa</v>
      </c>
      <c r="R139" s="142" t="str">
        <f>'Presupuesto 2025'!X139</f>
        <v>Grupo de Gestión Documental</v>
      </c>
      <c r="S139" s="142" t="str">
        <f>'Presupuesto 2025'!Y139</f>
        <v>Arrendamiento de Inmuebles - Bodega Documental</v>
      </c>
      <c r="T139" s="143">
        <f>'Presupuesto 2025'!Z139</f>
        <v>0</v>
      </c>
      <c r="U139" s="143">
        <f>'Presupuesto 2025'!AA139</f>
        <v>0</v>
      </c>
      <c r="V139" s="143">
        <f>'Presupuesto 2025'!AB139</f>
        <v>0</v>
      </c>
      <c r="W139" s="143">
        <f>'Presupuesto 2025'!AC139</f>
        <v>0</v>
      </c>
      <c r="X139" s="143">
        <f>'Presupuesto 2025'!AD139</f>
        <v>0</v>
      </c>
      <c r="Y139" s="143">
        <f>'Presupuesto 2025'!AE139</f>
        <v>0</v>
      </c>
      <c r="Z139" s="143">
        <f>'Presupuesto 2025'!AF139</f>
        <v>0</v>
      </c>
      <c r="AA139" s="143">
        <f>'Presupuesto 2025'!AG139</f>
        <v>0</v>
      </c>
      <c r="AB139" s="143">
        <f>'Presupuesto 2025'!AH139</f>
        <v>0</v>
      </c>
      <c r="AC139" s="143">
        <f>'Presupuesto 2025'!AI139</f>
        <v>0</v>
      </c>
      <c r="AD139" s="143">
        <f>'Presupuesto 2025'!AJ139</f>
        <v>0</v>
      </c>
      <c r="AE139" s="143">
        <f>'Presupuesto 2025'!AK139</f>
        <v>0</v>
      </c>
      <c r="AF139" s="143">
        <f>'Presupuesto 2025'!AL139</f>
        <v>0</v>
      </c>
      <c r="AG139" s="143">
        <f>'Presupuesto 2025'!AM139</f>
        <v>0</v>
      </c>
      <c r="AH139" s="143">
        <f>'Presupuesto 2025'!AZ139</f>
        <v>0</v>
      </c>
    </row>
    <row r="140" spans="1:34" x14ac:dyDescent="0.25">
      <c r="A140" s="142">
        <f>'Presupuesto 2025'!G140</f>
        <v>333.30399999999997</v>
      </c>
      <c r="B140" s="142" t="str">
        <f>'Presupuesto 2025'!H140</f>
        <v>F</v>
      </c>
      <c r="C140" s="142" t="str">
        <f>'Presupuesto 2025'!I140</f>
        <v>T</v>
      </c>
      <c r="D140" s="142" t="str">
        <f>'Presupuesto 2025'!J140</f>
        <v xml:space="preserve">3. TRANSFERENCIAS </v>
      </c>
      <c r="E140" s="142" t="str">
        <f>'Presupuesto 2025'!K140</f>
        <v>A-03-03-01-001</v>
      </c>
      <c r="F140" s="142" t="str">
        <f>'Presupuesto 2025'!L140</f>
        <v>FONDO DE PROGRAMAS ESPECIALES PARA LA PAZ: PROGRAMA DE REINTEGRACIÓN SOCIAL Y ECONÓMICA</v>
      </c>
      <c r="G140" s="142" t="str">
        <f>'Presupuesto 2025'!M140</f>
        <v>A-03-03-01-001</v>
      </c>
      <c r="H140" s="142" t="str">
        <f>'Presupuesto 2025'!N140</f>
        <v>FONDO DE PROGRAMAS ESPECIALES PARA LA PAZ: PROGRAMA DE REINTEGRACIÓN SOCIAL Y ECONÓMICA</v>
      </c>
      <c r="I140" s="142" t="str">
        <f>'Presupuesto 2025'!O140</f>
        <v>A-03-03-01-001</v>
      </c>
      <c r="J140" s="142" t="str">
        <f>'Presupuesto 2025'!P140</f>
        <v>FONDO DE PROGRAMAS ESPECIALES PARA LA PAZ: PROGRAMA DE REINTEGRACIÓN SOCIAL Y ECONÓMICA</v>
      </c>
      <c r="K140" s="142" t="str">
        <f>'Presupuesto 2025'!Q140</f>
        <v>A-03-03-01-001</v>
      </c>
      <c r="L140" s="142">
        <f>'Presupuesto 2025'!R140</f>
        <v>0</v>
      </c>
      <c r="M140" s="142">
        <f>'Presupuesto 2025'!S140</f>
        <v>0</v>
      </c>
      <c r="N140" s="142">
        <f>'Presupuesto 2025'!T140</f>
        <v>0</v>
      </c>
      <c r="O140" s="142">
        <f>'Presupuesto 2025'!U140</f>
        <v>0</v>
      </c>
      <c r="P140" s="142" t="str">
        <f>'Presupuesto 2025'!V140</f>
        <v>c. SECRETARIA GENERAL</v>
      </c>
      <c r="Q140" s="142" t="str">
        <f>'Presupuesto 2025'!W140</f>
        <v>c. Subdirección Administrativa</v>
      </c>
      <c r="R140" s="142" t="str">
        <f>'Presupuesto 2025'!X140</f>
        <v>Grupo de Gestión Documental</v>
      </c>
      <c r="S140" s="142" t="str">
        <f>'Presupuesto 2025'!Y140</f>
        <v>Servicios Postales de Correspondencia</v>
      </c>
      <c r="T140" s="143">
        <f>'Presupuesto 2025'!Z140</f>
        <v>0</v>
      </c>
      <c r="U140" s="143">
        <f>'Presupuesto 2025'!AA140</f>
        <v>0</v>
      </c>
      <c r="V140" s="143">
        <f>'Presupuesto 2025'!AB140</f>
        <v>0</v>
      </c>
      <c r="W140" s="143">
        <f>'Presupuesto 2025'!AC140</f>
        <v>0</v>
      </c>
      <c r="X140" s="143">
        <f>'Presupuesto 2025'!AD140</f>
        <v>0</v>
      </c>
      <c r="Y140" s="143">
        <f>'Presupuesto 2025'!AE140</f>
        <v>0</v>
      </c>
      <c r="Z140" s="143">
        <f>'Presupuesto 2025'!AF140</f>
        <v>0</v>
      </c>
      <c r="AA140" s="143">
        <f>'Presupuesto 2025'!AG140</f>
        <v>0</v>
      </c>
      <c r="AB140" s="143">
        <f>'Presupuesto 2025'!AH140</f>
        <v>0</v>
      </c>
      <c r="AC140" s="143">
        <f>'Presupuesto 2025'!AI140</f>
        <v>0</v>
      </c>
      <c r="AD140" s="143">
        <f>'Presupuesto 2025'!AJ140</f>
        <v>0</v>
      </c>
      <c r="AE140" s="143">
        <f>'Presupuesto 2025'!AK140</f>
        <v>0</v>
      </c>
      <c r="AF140" s="143">
        <f>'Presupuesto 2025'!AL140</f>
        <v>0</v>
      </c>
      <c r="AG140" s="143">
        <f>'Presupuesto 2025'!AM140</f>
        <v>0</v>
      </c>
      <c r="AH140" s="143">
        <f>'Presupuesto 2025'!AZ140</f>
        <v>0</v>
      </c>
    </row>
    <row r="141" spans="1:34" x14ac:dyDescent="0.25">
      <c r="A141" s="142">
        <f>'Presupuesto 2025'!G141</f>
        <v>340.30099999999999</v>
      </c>
      <c r="B141" s="142" t="str">
        <f>'Presupuesto 2025'!H141</f>
        <v>F</v>
      </c>
      <c r="C141" s="142" t="str">
        <f>'Presupuesto 2025'!I141</f>
        <v>T</v>
      </c>
      <c r="D141" s="142" t="str">
        <f>'Presupuesto 2025'!J141</f>
        <v xml:space="preserve">3. TRANSFERENCIAS </v>
      </c>
      <c r="E141" s="142" t="str">
        <f>'Presupuesto 2025'!K141</f>
        <v>A-03-03-01-001</v>
      </c>
      <c r="F141" s="142" t="str">
        <f>'Presupuesto 2025'!L141</f>
        <v>FONDO DE PROGRAMAS ESPECIALES PARA LA PAZ: PROGRAMA DE REINTEGRACIÓN SOCIAL Y ECONÓMICA</v>
      </c>
      <c r="G141" s="142" t="str">
        <f>'Presupuesto 2025'!M141</f>
        <v>A-03-03-01-001</v>
      </c>
      <c r="H141" s="142" t="str">
        <f>'Presupuesto 2025'!N141</f>
        <v>FONDO DE PROGRAMAS ESPECIALES PARA LA PAZ: PROGRAMA DE REINTEGRACIÓN SOCIAL Y ECONÓMICA</v>
      </c>
      <c r="I141" s="142" t="str">
        <f>'Presupuesto 2025'!O141</f>
        <v>A-03-03-01-001</v>
      </c>
      <c r="J141" s="142" t="str">
        <f>'Presupuesto 2025'!P141</f>
        <v>FONDO DE PROGRAMAS ESPECIALES PARA LA PAZ: PROGRAMA DE REINTEGRACIÓN SOCIAL Y ECONÓMICA</v>
      </c>
      <c r="K141" s="142" t="str">
        <f>'Presupuesto 2025'!Q141</f>
        <v>A-03-03-01-001</v>
      </c>
      <c r="L141" s="142">
        <f>'Presupuesto 2025'!R141</f>
        <v>0</v>
      </c>
      <c r="M141" s="142">
        <f>'Presupuesto 2025'!S141</f>
        <v>0</v>
      </c>
      <c r="N141" s="142">
        <f>'Presupuesto 2025'!T141</f>
        <v>0</v>
      </c>
      <c r="O141" s="142">
        <f>'Presupuesto 2025'!U141</f>
        <v>0</v>
      </c>
      <c r="P141" s="142" t="str">
        <f>'Presupuesto 2025'!V141</f>
        <v>c. SECRETARIA GENERAL</v>
      </c>
      <c r="Q141" s="142" t="str">
        <f>'Presupuesto 2025'!W141</f>
        <v>d. Oficina de Tecnologías de la Información</v>
      </c>
      <c r="R141" s="142" t="str">
        <f>'Presupuesto 2025'!X141</f>
        <v>Oficina de Tecnologías de la Información</v>
      </c>
      <c r="S141" s="142" t="str">
        <f>'Presupuesto 2025'!Y141</f>
        <v>Conectividad y Comunicaciones</v>
      </c>
      <c r="T141" s="143">
        <f>'Presupuesto 2025'!Z141</f>
        <v>1642722031</v>
      </c>
      <c r="U141" s="143">
        <f>'Presupuesto 2025'!AA141</f>
        <v>0</v>
      </c>
      <c r="V141" s="143">
        <f>'Presupuesto 2025'!AB141</f>
        <v>0</v>
      </c>
      <c r="W141" s="143">
        <f>'Presupuesto 2025'!AC141</f>
        <v>0</v>
      </c>
      <c r="X141" s="143">
        <f>'Presupuesto 2025'!AD141</f>
        <v>0</v>
      </c>
      <c r="Y141" s="143">
        <f>'Presupuesto 2025'!AE141</f>
        <v>0</v>
      </c>
      <c r="Z141" s="143">
        <f>'Presupuesto 2025'!AF141</f>
        <v>0</v>
      </c>
      <c r="AA141" s="143">
        <f>'Presupuesto 2025'!AG141</f>
        <v>0</v>
      </c>
      <c r="AB141" s="143">
        <f>'Presupuesto 2025'!AH141</f>
        <v>0</v>
      </c>
      <c r="AC141" s="143">
        <f>'Presupuesto 2025'!AI141</f>
        <v>0</v>
      </c>
      <c r="AD141" s="143">
        <f>'Presupuesto 2025'!AJ141</f>
        <v>0</v>
      </c>
      <c r="AE141" s="143">
        <f>'Presupuesto 2025'!AK141</f>
        <v>0</v>
      </c>
      <c r="AF141" s="143">
        <f>'Presupuesto 2025'!AL141</f>
        <v>0</v>
      </c>
      <c r="AG141" s="143">
        <f>'Presupuesto 2025'!AM141</f>
        <v>0</v>
      </c>
      <c r="AH141" s="143">
        <f>'Presupuesto 2025'!AZ141</f>
        <v>1642722031</v>
      </c>
    </row>
    <row r="142" spans="1:34" x14ac:dyDescent="0.25">
      <c r="A142" s="142">
        <f>'Presupuesto 2025'!G142</f>
        <v>340.30200000000002</v>
      </c>
      <c r="B142" s="142" t="str">
        <f>'Presupuesto 2025'!H142</f>
        <v>F</v>
      </c>
      <c r="C142" s="142" t="str">
        <f>'Presupuesto 2025'!I142</f>
        <v>T</v>
      </c>
      <c r="D142" s="142" t="str">
        <f>'Presupuesto 2025'!J142</f>
        <v xml:space="preserve">3. TRANSFERENCIAS </v>
      </c>
      <c r="E142" s="142" t="str">
        <f>'Presupuesto 2025'!K142</f>
        <v>A-03-03-01-001</v>
      </c>
      <c r="F142" s="142" t="str">
        <f>'Presupuesto 2025'!L142</f>
        <v>FONDO DE PROGRAMAS ESPECIALES PARA LA PAZ: PROGRAMA DE REINTEGRACIÓN SOCIAL Y ECONÓMICA</v>
      </c>
      <c r="G142" s="142" t="str">
        <f>'Presupuesto 2025'!M142</f>
        <v>A-03-03-01-001</v>
      </c>
      <c r="H142" s="142" t="str">
        <f>'Presupuesto 2025'!N142</f>
        <v>FONDO DE PROGRAMAS ESPECIALES PARA LA PAZ: PROGRAMA DE REINTEGRACIÓN SOCIAL Y ECONÓMICA</v>
      </c>
      <c r="I142" s="142" t="str">
        <f>'Presupuesto 2025'!O142</f>
        <v>A-03-03-01-001</v>
      </c>
      <c r="J142" s="142" t="str">
        <f>'Presupuesto 2025'!P142</f>
        <v>FONDO DE PROGRAMAS ESPECIALES PARA LA PAZ: PROGRAMA DE REINTEGRACIÓN SOCIAL Y ECONÓMICA</v>
      </c>
      <c r="K142" s="142" t="str">
        <f>'Presupuesto 2025'!Q142</f>
        <v>A-03-03-01-001</v>
      </c>
      <c r="L142" s="142">
        <f>'Presupuesto 2025'!R142</f>
        <v>0</v>
      </c>
      <c r="M142" s="142">
        <f>'Presupuesto 2025'!S142</f>
        <v>0</v>
      </c>
      <c r="N142" s="142">
        <f>'Presupuesto 2025'!T142</f>
        <v>0</v>
      </c>
      <c r="O142" s="142">
        <f>'Presupuesto 2025'!U142</f>
        <v>0</v>
      </c>
      <c r="P142" s="142" t="str">
        <f>'Presupuesto 2025'!V142</f>
        <v>c. SECRETARIA GENERAL</v>
      </c>
      <c r="Q142" s="142" t="str">
        <f>'Presupuesto 2025'!W142</f>
        <v>d. Oficina de Tecnologías de la Información</v>
      </c>
      <c r="R142" s="142" t="str">
        <f>'Presupuesto 2025'!X142</f>
        <v>Oficina de Tecnologías de la Información</v>
      </c>
      <c r="S142" s="142" t="str">
        <f>'Presupuesto 2025'!Y142</f>
        <v>Dotación de Equipos</v>
      </c>
      <c r="T142" s="143">
        <f>'Presupuesto 2025'!Z142</f>
        <v>0</v>
      </c>
      <c r="U142" s="143">
        <f>'Presupuesto 2025'!AA142</f>
        <v>0</v>
      </c>
      <c r="V142" s="143">
        <f>'Presupuesto 2025'!AB142</f>
        <v>0</v>
      </c>
      <c r="W142" s="143">
        <f>'Presupuesto 2025'!AC142</f>
        <v>0</v>
      </c>
      <c r="X142" s="143">
        <f>'Presupuesto 2025'!AD142</f>
        <v>0</v>
      </c>
      <c r="Y142" s="143">
        <f>'Presupuesto 2025'!AE142</f>
        <v>0</v>
      </c>
      <c r="Z142" s="143">
        <f>'Presupuesto 2025'!AF142</f>
        <v>0</v>
      </c>
      <c r="AA142" s="143">
        <f>'Presupuesto 2025'!AG142</f>
        <v>0</v>
      </c>
      <c r="AB142" s="143">
        <f>'Presupuesto 2025'!AH142</f>
        <v>0</v>
      </c>
      <c r="AC142" s="143">
        <f>'Presupuesto 2025'!AI142</f>
        <v>0</v>
      </c>
      <c r="AD142" s="143">
        <f>'Presupuesto 2025'!AJ142</f>
        <v>0</v>
      </c>
      <c r="AE142" s="143">
        <f>'Presupuesto 2025'!AK142</f>
        <v>0</v>
      </c>
      <c r="AF142" s="143">
        <f>'Presupuesto 2025'!AL142</f>
        <v>0</v>
      </c>
      <c r="AG142" s="143">
        <f>'Presupuesto 2025'!AM142</f>
        <v>0</v>
      </c>
      <c r="AH142" s="143">
        <f>'Presupuesto 2025'!AZ142</f>
        <v>0</v>
      </c>
    </row>
    <row r="143" spans="1:34" x14ac:dyDescent="0.25">
      <c r="A143" s="142">
        <f>'Presupuesto 2025'!G143</f>
        <v>340.303</v>
      </c>
      <c r="B143" s="142" t="str">
        <f>'Presupuesto 2025'!H143</f>
        <v>F</v>
      </c>
      <c r="C143" s="142" t="str">
        <f>'Presupuesto 2025'!I143</f>
        <v>T</v>
      </c>
      <c r="D143" s="142" t="str">
        <f>'Presupuesto 2025'!J143</f>
        <v xml:space="preserve">3. TRANSFERENCIAS </v>
      </c>
      <c r="E143" s="142" t="str">
        <f>'Presupuesto 2025'!K143</f>
        <v>A-03-03-01-001</v>
      </c>
      <c r="F143" s="142" t="str">
        <f>'Presupuesto 2025'!L143</f>
        <v>FONDO DE PROGRAMAS ESPECIALES PARA LA PAZ: PROGRAMA DE REINTEGRACIÓN SOCIAL Y ECONÓMICA</v>
      </c>
      <c r="G143" s="142" t="str">
        <f>'Presupuesto 2025'!M143</f>
        <v>A-03-03-01-001</v>
      </c>
      <c r="H143" s="142" t="str">
        <f>'Presupuesto 2025'!N143</f>
        <v>FONDO DE PROGRAMAS ESPECIALES PARA LA PAZ: PROGRAMA DE REINTEGRACIÓN SOCIAL Y ECONÓMICA</v>
      </c>
      <c r="I143" s="142" t="str">
        <f>'Presupuesto 2025'!O143</f>
        <v>A-03-03-01-001</v>
      </c>
      <c r="J143" s="142" t="str">
        <f>'Presupuesto 2025'!P143</f>
        <v>FONDO DE PROGRAMAS ESPECIALES PARA LA PAZ: PROGRAMA DE REINTEGRACIÓN SOCIAL Y ECONÓMICA</v>
      </c>
      <c r="K143" s="142" t="str">
        <f>'Presupuesto 2025'!Q143</f>
        <v>A-03-03-01-001</v>
      </c>
      <c r="L143" s="142">
        <f>'Presupuesto 2025'!R143</f>
        <v>0</v>
      </c>
      <c r="M143" s="142">
        <f>'Presupuesto 2025'!S143</f>
        <v>0</v>
      </c>
      <c r="N143" s="142">
        <f>'Presupuesto 2025'!T143</f>
        <v>0</v>
      </c>
      <c r="O143" s="142">
        <f>'Presupuesto 2025'!U143</f>
        <v>0</v>
      </c>
      <c r="P143" s="142" t="str">
        <f>'Presupuesto 2025'!V143</f>
        <v>c. SECRETARIA GENERAL</v>
      </c>
      <c r="Q143" s="142" t="str">
        <f>'Presupuesto 2025'!W143</f>
        <v>d. Oficina de Tecnologías de la Información</v>
      </c>
      <c r="R143" s="142" t="str">
        <f>'Presupuesto 2025'!X143</f>
        <v>Oficina de Tecnologías de la Información</v>
      </c>
      <c r="S143" s="142" t="str">
        <f>'Presupuesto 2025'!Y143</f>
        <v>Renovación y Adquisición de Licenciamiento</v>
      </c>
      <c r="T143" s="143">
        <f>'Presupuesto 2025'!Z143</f>
        <v>0</v>
      </c>
      <c r="U143" s="143">
        <f>'Presupuesto 2025'!AA143</f>
        <v>0</v>
      </c>
      <c r="V143" s="143">
        <f>'Presupuesto 2025'!AB143</f>
        <v>0</v>
      </c>
      <c r="W143" s="143">
        <f>'Presupuesto 2025'!AC143</f>
        <v>0</v>
      </c>
      <c r="X143" s="143">
        <f>'Presupuesto 2025'!AD143</f>
        <v>0</v>
      </c>
      <c r="Y143" s="143">
        <f>'Presupuesto 2025'!AE143</f>
        <v>0</v>
      </c>
      <c r="Z143" s="143">
        <f>'Presupuesto 2025'!AF143</f>
        <v>0</v>
      </c>
      <c r="AA143" s="143">
        <f>'Presupuesto 2025'!AG143</f>
        <v>0</v>
      </c>
      <c r="AB143" s="143">
        <f>'Presupuesto 2025'!AH143</f>
        <v>0</v>
      </c>
      <c r="AC143" s="143">
        <f>'Presupuesto 2025'!AI143</f>
        <v>0</v>
      </c>
      <c r="AD143" s="143">
        <f>'Presupuesto 2025'!AJ143</f>
        <v>0</v>
      </c>
      <c r="AE143" s="143">
        <f>'Presupuesto 2025'!AK143</f>
        <v>0</v>
      </c>
      <c r="AF143" s="143">
        <f>'Presupuesto 2025'!AL143</f>
        <v>0</v>
      </c>
      <c r="AG143" s="143">
        <f>'Presupuesto 2025'!AM143</f>
        <v>0</v>
      </c>
      <c r="AH143" s="143">
        <f>'Presupuesto 2025'!AZ143</f>
        <v>0</v>
      </c>
    </row>
    <row r="144" spans="1:34" x14ac:dyDescent="0.25">
      <c r="A144" s="142">
        <f>'Presupuesto 2025'!G144</f>
        <v>340.30399999999997</v>
      </c>
      <c r="B144" s="142" t="str">
        <f>'Presupuesto 2025'!H144</f>
        <v>F</v>
      </c>
      <c r="C144" s="142" t="str">
        <f>'Presupuesto 2025'!I144</f>
        <v>T</v>
      </c>
      <c r="D144" s="142" t="str">
        <f>'Presupuesto 2025'!J144</f>
        <v xml:space="preserve">3. TRANSFERENCIAS </v>
      </c>
      <c r="E144" s="142" t="str">
        <f>'Presupuesto 2025'!K144</f>
        <v>A-03-03-01-001</v>
      </c>
      <c r="F144" s="142" t="str">
        <f>'Presupuesto 2025'!L144</f>
        <v>FONDO DE PROGRAMAS ESPECIALES PARA LA PAZ: PROGRAMA DE REINTEGRACIÓN SOCIAL Y ECONÓMICA</v>
      </c>
      <c r="G144" s="142" t="str">
        <f>'Presupuesto 2025'!M144</f>
        <v>A-03-03-01-001</v>
      </c>
      <c r="H144" s="142" t="str">
        <f>'Presupuesto 2025'!N144</f>
        <v>FONDO DE PROGRAMAS ESPECIALES PARA LA PAZ: PROGRAMA DE REINTEGRACIÓN SOCIAL Y ECONÓMICA</v>
      </c>
      <c r="I144" s="142" t="str">
        <f>'Presupuesto 2025'!O144</f>
        <v>A-03-03-01-001</v>
      </c>
      <c r="J144" s="142" t="str">
        <f>'Presupuesto 2025'!P144</f>
        <v>FONDO DE PROGRAMAS ESPECIALES PARA LA PAZ: PROGRAMA DE REINTEGRACIÓN SOCIAL Y ECONÓMICA</v>
      </c>
      <c r="K144" s="142" t="str">
        <f>'Presupuesto 2025'!Q144</f>
        <v>A-03-03-01-001</v>
      </c>
      <c r="L144" s="142">
        <f>'Presupuesto 2025'!R144</f>
        <v>0</v>
      </c>
      <c r="M144" s="142">
        <f>'Presupuesto 2025'!S144</f>
        <v>0</v>
      </c>
      <c r="N144" s="142">
        <f>'Presupuesto 2025'!T144</f>
        <v>0</v>
      </c>
      <c r="O144" s="142">
        <f>'Presupuesto 2025'!U144</f>
        <v>0</v>
      </c>
      <c r="P144" s="142" t="str">
        <f>'Presupuesto 2025'!V144</f>
        <v>c. SECRETARIA GENERAL</v>
      </c>
      <c r="Q144" s="142" t="str">
        <f>'Presupuesto 2025'!W144</f>
        <v>d. Oficina de Tecnologías de la Información</v>
      </c>
      <c r="R144" s="142" t="str">
        <f>'Presupuesto 2025'!X144</f>
        <v>Oficina de Tecnologías de la Información</v>
      </c>
      <c r="S144" s="142" t="str">
        <f>'Presupuesto 2025'!Y144</f>
        <v>Servicio Premier de Microsoft y Conexos</v>
      </c>
      <c r="T144" s="143">
        <f>'Presupuesto 2025'!Z144</f>
        <v>0</v>
      </c>
      <c r="U144" s="143">
        <f>'Presupuesto 2025'!AA144</f>
        <v>0</v>
      </c>
      <c r="V144" s="143">
        <f>'Presupuesto 2025'!AB144</f>
        <v>0</v>
      </c>
      <c r="W144" s="143">
        <f>'Presupuesto 2025'!AC144</f>
        <v>0</v>
      </c>
      <c r="X144" s="143">
        <f>'Presupuesto 2025'!AD144</f>
        <v>0</v>
      </c>
      <c r="Y144" s="143">
        <f>'Presupuesto 2025'!AE144</f>
        <v>0</v>
      </c>
      <c r="Z144" s="143">
        <f>'Presupuesto 2025'!AF144</f>
        <v>0</v>
      </c>
      <c r="AA144" s="143">
        <f>'Presupuesto 2025'!AG144</f>
        <v>0</v>
      </c>
      <c r="AB144" s="143">
        <f>'Presupuesto 2025'!AH144</f>
        <v>0</v>
      </c>
      <c r="AC144" s="143">
        <f>'Presupuesto 2025'!AI144</f>
        <v>0</v>
      </c>
      <c r="AD144" s="143">
        <f>'Presupuesto 2025'!AJ144</f>
        <v>0</v>
      </c>
      <c r="AE144" s="143">
        <f>'Presupuesto 2025'!AK144</f>
        <v>0</v>
      </c>
      <c r="AF144" s="143">
        <f>'Presupuesto 2025'!AL144</f>
        <v>0</v>
      </c>
      <c r="AG144" s="143">
        <f>'Presupuesto 2025'!AM144</f>
        <v>0</v>
      </c>
      <c r="AH144" s="143">
        <f>'Presupuesto 2025'!AZ144</f>
        <v>0</v>
      </c>
    </row>
    <row r="145" spans="1:34" x14ac:dyDescent="0.25">
      <c r="A145" s="142">
        <f>'Presupuesto 2025'!G145</f>
        <v>340.30500000000001</v>
      </c>
      <c r="B145" s="142" t="str">
        <f>'Presupuesto 2025'!H145</f>
        <v>F</v>
      </c>
      <c r="C145" s="142" t="str">
        <f>'Presupuesto 2025'!I145</f>
        <v>T</v>
      </c>
      <c r="D145" s="142" t="str">
        <f>'Presupuesto 2025'!J145</f>
        <v xml:space="preserve">3. TRANSFERENCIAS </v>
      </c>
      <c r="E145" s="142" t="str">
        <f>'Presupuesto 2025'!K145</f>
        <v>A-03-03-01-001</v>
      </c>
      <c r="F145" s="142" t="str">
        <f>'Presupuesto 2025'!L145</f>
        <v>FONDO DE PROGRAMAS ESPECIALES PARA LA PAZ: PROGRAMA DE REINTEGRACIÓN SOCIAL Y ECONÓMICA</v>
      </c>
      <c r="G145" s="142" t="str">
        <f>'Presupuesto 2025'!M145</f>
        <v>A-03-03-01-001</v>
      </c>
      <c r="H145" s="142" t="str">
        <f>'Presupuesto 2025'!N145</f>
        <v>FONDO DE PROGRAMAS ESPECIALES PARA LA PAZ: PROGRAMA DE REINTEGRACIÓN SOCIAL Y ECONÓMICA</v>
      </c>
      <c r="I145" s="142" t="str">
        <f>'Presupuesto 2025'!O145</f>
        <v>A-03-03-01-001</v>
      </c>
      <c r="J145" s="142" t="str">
        <f>'Presupuesto 2025'!P145</f>
        <v>FONDO DE PROGRAMAS ESPECIALES PARA LA PAZ: PROGRAMA DE REINTEGRACIÓN SOCIAL Y ECONÓMICA</v>
      </c>
      <c r="K145" s="142" t="str">
        <f>'Presupuesto 2025'!Q145</f>
        <v>A-03-03-01-001</v>
      </c>
      <c r="L145" s="142">
        <f>'Presupuesto 2025'!R145</f>
        <v>0</v>
      </c>
      <c r="M145" s="142">
        <f>'Presupuesto 2025'!S145</f>
        <v>0</v>
      </c>
      <c r="N145" s="142">
        <f>'Presupuesto 2025'!T145</f>
        <v>0</v>
      </c>
      <c r="O145" s="142">
        <f>'Presupuesto 2025'!U145</f>
        <v>0</v>
      </c>
      <c r="P145" s="142" t="str">
        <f>'Presupuesto 2025'!V145</f>
        <v>c. SECRETARIA GENERAL</v>
      </c>
      <c r="Q145" s="142" t="str">
        <f>'Presupuesto 2025'!W145</f>
        <v>d. Oficina de Tecnologías de la Información</v>
      </c>
      <c r="R145" s="142" t="str">
        <f>'Presupuesto 2025'!X145</f>
        <v>Oficina de Tecnologías de la Información</v>
      </c>
      <c r="S145" s="142" t="str">
        <f>'Presupuesto 2025'!Y145</f>
        <v>Servicios Tecnológicos</v>
      </c>
      <c r="T145" s="143">
        <f>'Presupuesto 2025'!Z145</f>
        <v>13559105153</v>
      </c>
      <c r="U145" s="143">
        <f>'Presupuesto 2025'!AA145</f>
        <v>0</v>
      </c>
      <c r="V145" s="143">
        <f>'Presupuesto 2025'!AB145</f>
        <v>0</v>
      </c>
      <c r="W145" s="143">
        <f>'Presupuesto 2025'!AC145</f>
        <v>0</v>
      </c>
      <c r="X145" s="143">
        <f>'Presupuesto 2025'!AD145</f>
        <v>0</v>
      </c>
      <c r="Y145" s="143">
        <f>'Presupuesto 2025'!AE145</f>
        <v>0</v>
      </c>
      <c r="Z145" s="143">
        <f>'Presupuesto 2025'!AF145</f>
        <v>0</v>
      </c>
      <c r="AA145" s="143">
        <f>'Presupuesto 2025'!AG145</f>
        <v>0</v>
      </c>
      <c r="AB145" s="143">
        <f>'Presupuesto 2025'!AH145</f>
        <v>0</v>
      </c>
      <c r="AC145" s="143">
        <f>'Presupuesto 2025'!AI145</f>
        <v>0</v>
      </c>
      <c r="AD145" s="143">
        <f>'Presupuesto 2025'!AJ145</f>
        <v>0</v>
      </c>
      <c r="AE145" s="143">
        <f>'Presupuesto 2025'!AK145</f>
        <v>0</v>
      </c>
      <c r="AF145" s="143">
        <f>'Presupuesto 2025'!AL145</f>
        <v>0</v>
      </c>
      <c r="AG145" s="143">
        <f>'Presupuesto 2025'!AM145</f>
        <v>0</v>
      </c>
      <c r="AH145" s="143">
        <f>'Presupuesto 2025'!AZ145</f>
        <v>13559105153</v>
      </c>
    </row>
    <row r="146" spans="1:34" x14ac:dyDescent="0.25">
      <c r="A146" s="142">
        <f>'Presupuesto 2025'!G146</f>
        <v>350.30099999999999</v>
      </c>
      <c r="B146" s="142" t="str">
        <f>'Presupuesto 2025'!H146</f>
        <v>F</v>
      </c>
      <c r="C146" s="142" t="str">
        <f>'Presupuesto 2025'!I146</f>
        <v>T</v>
      </c>
      <c r="D146" s="142" t="str">
        <f>'Presupuesto 2025'!J146</f>
        <v xml:space="preserve">3. TRANSFERENCIAS </v>
      </c>
      <c r="E146" s="142" t="str">
        <f>'Presupuesto 2025'!K146</f>
        <v>A-03-03-01-001</v>
      </c>
      <c r="F146" s="142" t="str">
        <f>'Presupuesto 2025'!L146</f>
        <v>FONDO DE PROGRAMAS ESPECIALES PARA LA PAZ: PROGRAMA DE REINTEGRACIÓN SOCIAL Y ECONÓMICA</v>
      </c>
      <c r="G146" s="142" t="str">
        <f>'Presupuesto 2025'!M146</f>
        <v>A-03-03-01-001</v>
      </c>
      <c r="H146" s="142" t="str">
        <f>'Presupuesto 2025'!N146</f>
        <v>FONDO DE PROGRAMAS ESPECIALES PARA LA PAZ: PROGRAMA DE REINTEGRACIÓN SOCIAL Y ECONÓMICA</v>
      </c>
      <c r="I146" s="142" t="str">
        <f>'Presupuesto 2025'!O146</f>
        <v>A-03-03-01-001</v>
      </c>
      <c r="J146" s="142" t="str">
        <f>'Presupuesto 2025'!P146</f>
        <v>FONDO DE PROGRAMAS ESPECIALES PARA LA PAZ: PROGRAMA DE REINTEGRACIÓN SOCIAL Y ECONÓMICA</v>
      </c>
      <c r="K146" s="142" t="str">
        <f>'Presupuesto 2025'!Q146</f>
        <v>A-03-03-01-001</v>
      </c>
      <c r="L146" s="142">
        <f>'Presupuesto 2025'!R146</f>
        <v>0</v>
      </c>
      <c r="M146" s="142">
        <f>'Presupuesto 2025'!S146</f>
        <v>0</v>
      </c>
      <c r="N146" s="142">
        <f>'Presupuesto 2025'!T146</f>
        <v>0</v>
      </c>
      <c r="O146" s="142">
        <f>'Presupuesto 2025'!U146</f>
        <v>0</v>
      </c>
      <c r="P146" s="142" t="str">
        <f>'Presupuesto 2025'!V146</f>
        <v>c. SECRETARIA GENERAL</v>
      </c>
      <c r="Q146" s="142" t="str">
        <f>'Presupuesto 2025'!W146</f>
        <v xml:space="preserve">e. Grupo de Atención al Ciudadano </v>
      </c>
      <c r="R146" s="142" t="str">
        <f>'Presupuesto 2025'!X146</f>
        <v xml:space="preserve">Grupo de Atención al Ciudadano </v>
      </c>
      <c r="S146" s="142" t="str">
        <f>'Presupuesto 2025'!Y146</f>
        <v>Administrar Servicio Centro de Contacto</v>
      </c>
      <c r="T146" s="143">
        <f>'Presupuesto 2025'!Z146</f>
        <v>372322870</v>
      </c>
      <c r="U146" s="143">
        <f>'Presupuesto 2025'!AA146</f>
        <v>0</v>
      </c>
      <c r="V146" s="143">
        <f>'Presupuesto 2025'!AB146</f>
        <v>0</v>
      </c>
      <c r="W146" s="143">
        <f>'Presupuesto 2025'!AC146</f>
        <v>0</v>
      </c>
      <c r="X146" s="143">
        <f>'Presupuesto 2025'!AD146</f>
        <v>0</v>
      </c>
      <c r="Y146" s="143">
        <f>'Presupuesto 2025'!AE146</f>
        <v>0</v>
      </c>
      <c r="Z146" s="143">
        <f>'Presupuesto 2025'!AF146</f>
        <v>0</v>
      </c>
      <c r="AA146" s="143">
        <f>'Presupuesto 2025'!AG146</f>
        <v>0</v>
      </c>
      <c r="AB146" s="143">
        <f>'Presupuesto 2025'!AH146</f>
        <v>0</v>
      </c>
      <c r="AC146" s="143">
        <f>'Presupuesto 2025'!AI146</f>
        <v>0</v>
      </c>
      <c r="AD146" s="143">
        <f>'Presupuesto 2025'!AJ146</f>
        <v>0</v>
      </c>
      <c r="AE146" s="143">
        <f>'Presupuesto 2025'!AK146</f>
        <v>0</v>
      </c>
      <c r="AF146" s="143">
        <f>'Presupuesto 2025'!AL146</f>
        <v>0</v>
      </c>
      <c r="AG146" s="143">
        <f>'Presupuesto 2025'!AM146</f>
        <v>0</v>
      </c>
      <c r="AH146" s="143">
        <f>'Presupuesto 2025'!AZ146</f>
        <v>372322870</v>
      </c>
    </row>
    <row r="147" spans="1:34" x14ac:dyDescent="0.25">
      <c r="A147" s="142">
        <f>'Presupuesto 2025'!G147</f>
        <v>350.30200000000002</v>
      </c>
      <c r="B147" s="142" t="str">
        <f>'Presupuesto 2025'!H147</f>
        <v>F</v>
      </c>
      <c r="C147" s="142" t="str">
        <f>'Presupuesto 2025'!I147</f>
        <v>T</v>
      </c>
      <c r="D147" s="142" t="str">
        <f>'Presupuesto 2025'!J147</f>
        <v xml:space="preserve">3. TRANSFERENCIAS </v>
      </c>
      <c r="E147" s="142" t="str">
        <f>'Presupuesto 2025'!K147</f>
        <v>A-03-03-01-001</v>
      </c>
      <c r="F147" s="142" t="str">
        <f>'Presupuesto 2025'!L147</f>
        <v>FONDO DE PROGRAMAS ESPECIALES PARA LA PAZ: PROGRAMA DE REINTEGRACIÓN SOCIAL Y ECONÓMICA</v>
      </c>
      <c r="G147" s="142" t="str">
        <f>'Presupuesto 2025'!M147</f>
        <v>A-03-03-01-001</v>
      </c>
      <c r="H147" s="142" t="str">
        <f>'Presupuesto 2025'!N147</f>
        <v>FONDO DE PROGRAMAS ESPECIALES PARA LA PAZ: PROGRAMA DE REINTEGRACIÓN SOCIAL Y ECONÓMICA</v>
      </c>
      <c r="I147" s="142" t="str">
        <f>'Presupuesto 2025'!O147</f>
        <v>A-03-03-01-001</v>
      </c>
      <c r="J147" s="142" t="str">
        <f>'Presupuesto 2025'!P147</f>
        <v>FONDO DE PROGRAMAS ESPECIALES PARA LA PAZ: PROGRAMA DE REINTEGRACIÓN SOCIAL Y ECONÓMICA</v>
      </c>
      <c r="K147" s="142" t="str">
        <f>'Presupuesto 2025'!Q147</f>
        <v>A-03-03-01-001</v>
      </c>
      <c r="L147" s="142">
        <f>'Presupuesto 2025'!R147</f>
        <v>0</v>
      </c>
      <c r="M147" s="142">
        <f>'Presupuesto 2025'!S147</f>
        <v>0</v>
      </c>
      <c r="N147" s="142">
        <f>'Presupuesto 2025'!T147</f>
        <v>0</v>
      </c>
      <c r="O147" s="142">
        <f>'Presupuesto 2025'!U147</f>
        <v>0</v>
      </c>
      <c r="P147" s="142" t="str">
        <f>'Presupuesto 2025'!V147</f>
        <v>c. SECRETARIA GENERAL</v>
      </c>
      <c r="Q147" s="142" t="str">
        <f>'Presupuesto 2025'!W147</f>
        <v xml:space="preserve">e. Grupo de Atención al Ciudadano </v>
      </c>
      <c r="R147" s="142" t="str">
        <f>'Presupuesto 2025'!X147</f>
        <v xml:space="preserve">Grupo de Atención al Ciudadano </v>
      </c>
      <c r="S147" s="142" t="str">
        <f>'Presupuesto 2025'!Y147</f>
        <v xml:space="preserve">Asistencia técnica y sensibilización enfoque diferencial </v>
      </c>
      <c r="T147" s="143">
        <f>'Presupuesto 2025'!Z147</f>
        <v>0</v>
      </c>
      <c r="U147" s="143">
        <f>'Presupuesto 2025'!AA147</f>
        <v>0</v>
      </c>
      <c r="V147" s="143">
        <f>'Presupuesto 2025'!AB147</f>
        <v>0</v>
      </c>
      <c r="W147" s="143">
        <f>'Presupuesto 2025'!AC147</f>
        <v>0</v>
      </c>
      <c r="X147" s="143">
        <f>'Presupuesto 2025'!AD147</f>
        <v>0</v>
      </c>
      <c r="Y147" s="143">
        <f>'Presupuesto 2025'!AE147</f>
        <v>0</v>
      </c>
      <c r="Z147" s="143">
        <f>'Presupuesto 2025'!AF147</f>
        <v>0</v>
      </c>
      <c r="AA147" s="143">
        <f>'Presupuesto 2025'!AG147</f>
        <v>0</v>
      </c>
      <c r="AB147" s="143">
        <f>'Presupuesto 2025'!AH147</f>
        <v>0</v>
      </c>
      <c r="AC147" s="143">
        <f>'Presupuesto 2025'!AI147</f>
        <v>0</v>
      </c>
      <c r="AD147" s="143">
        <f>'Presupuesto 2025'!AJ147</f>
        <v>0</v>
      </c>
      <c r="AE147" s="143">
        <f>'Presupuesto 2025'!AK147</f>
        <v>0</v>
      </c>
      <c r="AF147" s="143">
        <f>'Presupuesto 2025'!AL147</f>
        <v>0</v>
      </c>
      <c r="AG147" s="143">
        <f>'Presupuesto 2025'!AM147</f>
        <v>0</v>
      </c>
      <c r="AH147" s="143">
        <f>'Presupuesto 2025'!AZ147</f>
        <v>0</v>
      </c>
    </row>
    <row r="148" spans="1:34" x14ac:dyDescent="0.25">
      <c r="A148" s="142">
        <f>'Presupuesto 2025'!G148</f>
        <v>350.20100000000002</v>
      </c>
      <c r="B148" s="142" t="str">
        <f>'Presupuesto 2025'!H148</f>
        <v>F</v>
      </c>
      <c r="C148" s="142" t="str">
        <f>'Presupuesto 2025'!I148</f>
        <v>G</v>
      </c>
      <c r="D148" s="142" t="str">
        <f>'Presupuesto 2025'!J148</f>
        <v>2. ADQUISICION DE BIENES Y SERVICIOS</v>
      </c>
      <c r="E148" s="142" t="str">
        <f>'Presupuesto 2025'!K148</f>
        <v>A-02-02</v>
      </c>
      <c r="F148" s="142" t="str">
        <f>'Presupuesto 2025'!L148</f>
        <v>ADQUISICIONES DIFERENTES DE ACTIVOS</v>
      </c>
      <c r="G148" s="142" t="str">
        <f>'Presupuesto 2025'!M148</f>
        <v>A-02-02-02</v>
      </c>
      <c r="H148" s="142" t="str">
        <f>'Presupuesto 2025'!N148</f>
        <v>ADQUISICIÓN DE SERVICIOS</v>
      </c>
      <c r="I148" s="142" t="str">
        <f>'Presupuesto 2025'!O148</f>
        <v>A-02-02-02-008</v>
      </c>
      <c r="J148" s="142" t="str">
        <f>'Presupuesto 2025'!P148</f>
        <v xml:space="preserve">SERVICIOS PRESTADOS A LAS EMPRESAS Y SERVICIOS DE PRODUCCIÓN </v>
      </c>
      <c r="K148" s="142" t="str">
        <f>'Presupuesto 2025'!Q148</f>
        <v>A-02-02-02-008-003</v>
      </c>
      <c r="L148" s="142">
        <f>'Presupuesto 2025'!R148</f>
        <v>0</v>
      </c>
      <c r="M148" s="142">
        <f>'Presupuesto 2025'!S148</f>
        <v>0</v>
      </c>
      <c r="N148" s="142">
        <f>'Presupuesto 2025'!T148</f>
        <v>0</v>
      </c>
      <c r="O148" s="142">
        <f>'Presupuesto 2025'!U148</f>
        <v>0</v>
      </c>
      <c r="P148" s="142" t="str">
        <f>'Presupuesto 2025'!V148</f>
        <v>c. SECRETARIA GENERAL</v>
      </c>
      <c r="Q148" s="142" t="str">
        <f>'Presupuesto 2025'!W148</f>
        <v xml:space="preserve">e. Grupo de Atención al Ciudadano </v>
      </c>
      <c r="R148" s="142" t="str">
        <f>'Presupuesto 2025'!X148</f>
        <v xml:space="preserve">Grupo de Atención al Ciudadano </v>
      </c>
      <c r="S148" s="142" t="str">
        <f>'Presupuesto 2025'!Y148</f>
        <v>Herramienta medición de satisfacción</v>
      </c>
      <c r="T148" s="143">
        <f>'Presupuesto 2025'!Z148</f>
        <v>0</v>
      </c>
      <c r="U148" s="143">
        <f>'Presupuesto 2025'!AA148</f>
        <v>0</v>
      </c>
      <c r="V148" s="143">
        <f>'Presupuesto 2025'!AB148</f>
        <v>0</v>
      </c>
      <c r="W148" s="143">
        <f>'Presupuesto 2025'!AC148</f>
        <v>0</v>
      </c>
      <c r="X148" s="143">
        <f>'Presupuesto 2025'!AD148</f>
        <v>0</v>
      </c>
      <c r="Y148" s="143">
        <f>'Presupuesto 2025'!AE148</f>
        <v>0</v>
      </c>
      <c r="Z148" s="143">
        <f>'Presupuesto 2025'!AF148</f>
        <v>0</v>
      </c>
      <c r="AA148" s="143">
        <f>'Presupuesto 2025'!AG148</f>
        <v>0</v>
      </c>
      <c r="AB148" s="143">
        <f>'Presupuesto 2025'!AH148</f>
        <v>0</v>
      </c>
      <c r="AC148" s="143">
        <f>'Presupuesto 2025'!AI148</f>
        <v>0</v>
      </c>
      <c r="AD148" s="143">
        <f>'Presupuesto 2025'!AJ148</f>
        <v>0</v>
      </c>
      <c r="AE148" s="143">
        <f>'Presupuesto 2025'!AK148</f>
        <v>0</v>
      </c>
      <c r="AF148" s="143">
        <f>'Presupuesto 2025'!AL148</f>
        <v>0</v>
      </c>
      <c r="AG148" s="143">
        <f>'Presupuesto 2025'!AM148</f>
        <v>0</v>
      </c>
      <c r="AH148" s="143">
        <f>'Presupuesto 2025'!AZ148</f>
        <v>0</v>
      </c>
    </row>
    <row r="149" spans="1:34" x14ac:dyDescent="0.25">
      <c r="A149" s="142">
        <f>'Presupuesto 2025'!G149</f>
        <v>360.20100000000002</v>
      </c>
      <c r="B149" s="142" t="str">
        <f>'Presupuesto 2025'!H149</f>
        <v>F</v>
      </c>
      <c r="C149" s="142" t="str">
        <f>'Presupuesto 2025'!I149</f>
        <v>G</v>
      </c>
      <c r="D149" s="142" t="str">
        <f>'Presupuesto 2025'!J149</f>
        <v>2. ADQUISICION DE BIENES Y SERVICIOS</v>
      </c>
      <c r="E149" s="142" t="str">
        <f>'Presupuesto 2025'!K149</f>
        <v>A-02-02</v>
      </c>
      <c r="F149" s="142" t="str">
        <f>'Presupuesto 2025'!L149</f>
        <v>ADQUISICIONES DIFERENTES DE ACTIVOS</v>
      </c>
      <c r="G149" s="142" t="str">
        <f>'Presupuesto 2025'!M149</f>
        <v>A-02-02-02</v>
      </c>
      <c r="H149" s="142" t="str">
        <f>'Presupuesto 2025'!N149</f>
        <v>ADQUISICIÓN DE SERVICIOS</v>
      </c>
      <c r="I149" s="142" t="str">
        <f>'Presupuesto 2025'!O149</f>
        <v>A-02-02-02-008</v>
      </c>
      <c r="J149" s="142" t="str">
        <f>'Presupuesto 2025'!P149</f>
        <v xml:space="preserve">SERVICIOS PRESTADOS A LAS EMPRESAS Y SERVICIOS DE PRODUCCIÓN </v>
      </c>
      <c r="K149" s="142" t="str">
        <f>'Presupuesto 2025'!Q149</f>
        <v>A-02-02-02-008-003</v>
      </c>
      <c r="L149" s="142">
        <f>'Presupuesto 2025'!R149</f>
        <v>0</v>
      </c>
      <c r="M149" s="142">
        <f>'Presupuesto 2025'!S149</f>
        <v>0</v>
      </c>
      <c r="N149" s="142">
        <f>'Presupuesto 2025'!T149</f>
        <v>0</v>
      </c>
      <c r="O149" s="142">
        <f>'Presupuesto 2025'!U149</f>
        <v>0</v>
      </c>
      <c r="P149" s="142" t="str">
        <f>'Presupuesto 2025'!V149</f>
        <v>c. SECRETARIA GENERAL</v>
      </c>
      <c r="Q149" s="142" t="str">
        <f>'Presupuesto 2025'!W149</f>
        <v>f. Talento Humano</v>
      </c>
      <c r="R149" s="142" t="str">
        <f>'Presupuesto 2025'!X149</f>
        <v>Talento Humano</v>
      </c>
      <c r="S149" s="142" t="str">
        <f>'Presupuesto 2025'!Y149</f>
        <v>Bienestar Enfocado al Clima, Cultura y Gestión del Cambio</v>
      </c>
      <c r="T149" s="143">
        <f>'Presupuesto 2025'!Z149</f>
        <v>0</v>
      </c>
      <c r="U149" s="143">
        <f>'Presupuesto 2025'!AA149</f>
        <v>0</v>
      </c>
      <c r="V149" s="143">
        <f>'Presupuesto 2025'!AB149</f>
        <v>0</v>
      </c>
      <c r="W149" s="143">
        <f>'Presupuesto 2025'!AC149</f>
        <v>0</v>
      </c>
      <c r="X149" s="143">
        <f>'Presupuesto 2025'!AD149</f>
        <v>0</v>
      </c>
      <c r="Y149" s="143">
        <f>'Presupuesto 2025'!AE149</f>
        <v>0</v>
      </c>
      <c r="Z149" s="143">
        <f>'Presupuesto 2025'!AF149</f>
        <v>0</v>
      </c>
      <c r="AA149" s="143">
        <f>'Presupuesto 2025'!AG149</f>
        <v>0</v>
      </c>
      <c r="AB149" s="143">
        <f>'Presupuesto 2025'!AH149</f>
        <v>0</v>
      </c>
      <c r="AC149" s="143">
        <f>'Presupuesto 2025'!AI149</f>
        <v>0</v>
      </c>
      <c r="AD149" s="143">
        <f>'Presupuesto 2025'!AJ149</f>
        <v>0</v>
      </c>
      <c r="AE149" s="143">
        <f>'Presupuesto 2025'!AK149</f>
        <v>0</v>
      </c>
      <c r="AF149" s="143">
        <f>'Presupuesto 2025'!AL149</f>
        <v>0</v>
      </c>
      <c r="AG149" s="143">
        <f>'Presupuesto 2025'!AM149</f>
        <v>0</v>
      </c>
      <c r="AH149" s="143">
        <f>'Presupuesto 2025'!AZ149</f>
        <v>0</v>
      </c>
    </row>
    <row r="150" spans="1:34" x14ac:dyDescent="0.25">
      <c r="A150" s="142">
        <f>'Presupuesto 2025'!G150</f>
        <v>360.202</v>
      </c>
      <c r="B150" s="142" t="str">
        <f>'Presupuesto 2025'!H150</f>
        <v>F</v>
      </c>
      <c r="C150" s="142" t="str">
        <f>'Presupuesto 2025'!I150</f>
        <v>G</v>
      </c>
      <c r="D150" s="142" t="str">
        <f>'Presupuesto 2025'!J150</f>
        <v>2. ADQUISICION DE BIENES Y SERVICIOS</v>
      </c>
      <c r="E150" s="142" t="str">
        <f>'Presupuesto 2025'!K150</f>
        <v>A-02-02</v>
      </c>
      <c r="F150" s="142" t="str">
        <f>'Presupuesto 2025'!L150</f>
        <v>ADQUISICIONES DIFERENTES DE ACTIVOS</v>
      </c>
      <c r="G150" s="142" t="str">
        <f>'Presupuesto 2025'!M150</f>
        <v>A-02-02-01</v>
      </c>
      <c r="H150" s="142" t="str">
        <f>'Presupuesto 2025'!N150</f>
        <v>MATERIALES Y SUMINISTROS</v>
      </c>
      <c r="I150" s="142" t="str">
        <f>'Presupuesto 2025'!O150</f>
        <v>A-02-02-01-002</v>
      </c>
      <c r="J150" s="142" t="str">
        <f>'Presupuesto 2025'!P150</f>
        <v>PRODUCTOS ALIMENTICIOS, BEBIDAS Y TABACO; TEXTILES, PRENDAS DE VESTIR Y PRODUCTOS DE CUERO</v>
      </c>
      <c r="K150" s="142" t="str">
        <f>'Presupuesto 2025'!Q150</f>
        <v>A-02-02-01-002-007</v>
      </c>
      <c r="L150" s="142">
        <f>'Presupuesto 2025'!R150</f>
        <v>0</v>
      </c>
      <c r="M150" s="142">
        <f>'Presupuesto 2025'!S150</f>
        <v>0</v>
      </c>
      <c r="N150" s="142">
        <f>'Presupuesto 2025'!T150</f>
        <v>0</v>
      </c>
      <c r="O150" s="142">
        <f>'Presupuesto 2025'!U150</f>
        <v>0</v>
      </c>
      <c r="P150" s="142" t="str">
        <f>'Presupuesto 2025'!V150</f>
        <v>c. SECRETARIA GENERAL</v>
      </c>
      <c r="Q150" s="142" t="str">
        <f>'Presupuesto 2025'!W150</f>
        <v>f. Talento Humano</v>
      </c>
      <c r="R150" s="142" t="str">
        <f>'Presupuesto 2025'!X150</f>
        <v>Talento Humano</v>
      </c>
      <c r="S150" s="142" t="str">
        <f>'Presupuesto 2025'!Y150</f>
        <v>Elementos de SST, emergencias y ergonómicos</v>
      </c>
      <c r="T150" s="143">
        <f>'Presupuesto 2025'!Z150</f>
        <v>0</v>
      </c>
      <c r="U150" s="143">
        <f>'Presupuesto 2025'!AA150</f>
        <v>0</v>
      </c>
      <c r="V150" s="143">
        <f>'Presupuesto 2025'!AB150</f>
        <v>0</v>
      </c>
      <c r="W150" s="143">
        <f>'Presupuesto 2025'!AC150</f>
        <v>0</v>
      </c>
      <c r="X150" s="143">
        <f>'Presupuesto 2025'!AD150</f>
        <v>0</v>
      </c>
      <c r="Y150" s="143">
        <f>'Presupuesto 2025'!AE150</f>
        <v>0</v>
      </c>
      <c r="Z150" s="143">
        <f>'Presupuesto 2025'!AF150</f>
        <v>0</v>
      </c>
      <c r="AA150" s="143">
        <f>'Presupuesto 2025'!AG150</f>
        <v>0</v>
      </c>
      <c r="AB150" s="143">
        <f>'Presupuesto 2025'!AH150</f>
        <v>0</v>
      </c>
      <c r="AC150" s="143">
        <f>'Presupuesto 2025'!AI150</f>
        <v>0</v>
      </c>
      <c r="AD150" s="143">
        <f>'Presupuesto 2025'!AJ150</f>
        <v>0</v>
      </c>
      <c r="AE150" s="143">
        <f>'Presupuesto 2025'!AK150</f>
        <v>0</v>
      </c>
      <c r="AF150" s="143">
        <f>'Presupuesto 2025'!AL150</f>
        <v>0</v>
      </c>
      <c r="AG150" s="143">
        <f>'Presupuesto 2025'!AM150</f>
        <v>0</v>
      </c>
      <c r="AH150" s="143">
        <f>'Presupuesto 2025'!AZ150</f>
        <v>0</v>
      </c>
    </row>
    <row r="151" spans="1:34" x14ac:dyDescent="0.25">
      <c r="A151" s="142">
        <f>'Presupuesto 2025'!G151</f>
        <v>360.20299999999997</v>
      </c>
      <c r="B151" s="142" t="str">
        <f>'Presupuesto 2025'!H151</f>
        <v>F</v>
      </c>
      <c r="C151" s="142" t="str">
        <f>'Presupuesto 2025'!I151</f>
        <v>G</v>
      </c>
      <c r="D151" s="142" t="str">
        <f>'Presupuesto 2025'!J151</f>
        <v>2. ADQUISICION DE BIENES Y SERVICIOS</v>
      </c>
      <c r="E151" s="142" t="str">
        <f>'Presupuesto 2025'!K151</f>
        <v>A-02-02</v>
      </c>
      <c r="F151" s="142" t="str">
        <f>'Presupuesto 2025'!L151</f>
        <v>ADQUISICIONES DIFERENTES DE ACTIVOS</v>
      </c>
      <c r="G151" s="142" t="str">
        <f>'Presupuesto 2025'!M151</f>
        <v>A-02-02-01</v>
      </c>
      <c r="H151" s="142" t="str">
        <f>'Presupuesto 2025'!N151</f>
        <v>MATERIALES Y SUMINISTROS</v>
      </c>
      <c r="I151" s="142" t="str">
        <f>'Presupuesto 2025'!O151</f>
        <v>A-02-02-01-003</v>
      </c>
      <c r="J151" s="142" t="str">
        <f>'Presupuesto 2025'!P151</f>
        <v>OTROS BIENES TRANSPORTABLES (EXCEPTO PRODUCTOS METÁLICOS, MAQUINARIA Y EQUIPO)</v>
      </c>
      <c r="K151" s="142" t="str">
        <f>'Presupuesto 2025'!Q151</f>
        <v>A-02-02-01-003-008</v>
      </c>
      <c r="L151" s="142">
        <f>'Presupuesto 2025'!R151</f>
        <v>0</v>
      </c>
      <c r="M151" s="142">
        <f>'Presupuesto 2025'!S151</f>
        <v>0</v>
      </c>
      <c r="N151" s="142">
        <f>'Presupuesto 2025'!T151</f>
        <v>0</v>
      </c>
      <c r="O151" s="142">
        <f>'Presupuesto 2025'!U151</f>
        <v>0</v>
      </c>
      <c r="P151" s="142" t="str">
        <f>'Presupuesto 2025'!V151</f>
        <v>c. SECRETARIA GENERAL</v>
      </c>
      <c r="Q151" s="142" t="str">
        <f>'Presupuesto 2025'!W151</f>
        <v>f. Talento Humano</v>
      </c>
      <c r="R151" s="142" t="str">
        <f>'Presupuesto 2025'!X151</f>
        <v>Talento Humano</v>
      </c>
      <c r="S151" s="142" t="str">
        <f>'Presupuesto 2025'!Y151</f>
        <v>Elementos de SST, emergencias y ergonómicos</v>
      </c>
      <c r="T151" s="143">
        <f>'Presupuesto 2025'!Z151</f>
        <v>160000000</v>
      </c>
      <c r="U151" s="143">
        <f>'Presupuesto 2025'!AA151</f>
        <v>0</v>
      </c>
      <c r="V151" s="143">
        <f>'Presupuesto 2025'!AB151</f>
        <v>0</v>
      </c>
      <c r="W151" s="143">
        <f>'Presupuesto 2025'!AC151</f>
        <v>0</v>
      </c>
      <c r="X151" s="143">
        <f>'Presupuesto 2025'!AD151</f>
        <v>0</v>
      </c>
      <c r="Y151" s="143">
        <f>'Presupuesto 2025'!AE151</f>
        <v>0</v>
      </c>
      <c r="Z151" s="143">
        <f>'Presupuesto 2025'!AF151</f>
        <v>0</v>
      </c>
      <c r="AA151" s="143">
        <f>'Presupuesto 2025'!AG151</f>
        <v>0</v>
      </c>
      <c r="AB151" s="143">
        <f>'Presupuesto 2025'!AH151</f>
        <v>0</v>
      </c>
      <c r="AC151" s="143">
        <f>'Presupuesto 2025'!AI151</f>
        <v>0</v>
      </c>
      <c r="AD151" s="143">
        <f>'Presupuesto 2025'!AJ151</f>
        <v>0</v>
      </c>
      <c r="AE151" s="143">
        <f>'Presupuesto 2025'!AK151</f>
        <v>0</v>
      </c>
      <c r="AF151" s="143">
        <f>'Presupuesto 2025'!AL151</f>
        <v>0</v>
      </c>
      <c r="AG151" s="143">
        <f>'Presupuesto 2025'!AM151</f>
        <v>0</v>
      </c>
      <c r="AH151" s="143">
        <f>'Presupuesto 2025'!AZ151</f>
        <v>160000000</v>
      </c>
    </row>
    <row r="152" spans="1:34" x14ac:dyDescent="0.25">
      <c r="A152" s="142">
        <f>'Presupuesto 2025'!G152</f>
        <v>360.20400000000001</v>
      </c>
      <c r="B152" s="142" t="str">
        <f>'Presupuesto 2025'!H152</f>
        <v>F</v>
      </c>
      <c r="C152" s="142" t="str">
        <f>'Presupuesto 2025'!I152</f>
        <v>G</v>
      </c>
      <c r="D152" s="142" t="str">
        <f>'Presupuesto 2025'!J152</f>
        <v>2. ADQUISICION DE BIENES Y SERVICIOS</v>
      </c>
      <c r="E152" s="142" t="str">
        <f>'Presupuesto 2025'!K152</f>
        <v>A-02-02</v>
      </c>
      <c r="F152" s="142" t="str">
        <f>'Presupuesto 2025'!L152</f>
        <v>ADQUISICIONES DIFERENTES DE ACTIVOS</v>
      </c>
      <c r="G152" s="142" t="str">
        <f>'Presupuesto 2025'!M152</f>
        <v>A-02-02-01</v>
      </c>
      <c r="H152" s="142" t="str">
        <f>'Presupuesto 2025'!N152</f>
        <v>MATERIALES Y SUMINISTROS</v>
      </c>
      <c r="I152" s="142" t="str">
        <f>'Presupuesto 2025'!O152</f>
        <v>A-02-02-01-003</v>
      </c>
      <c r="J152" s="142" t="str">
        <f>'Presupuesto 2025'!P152</f>
        <v>OTROS BIENES TRANSPORTABLES (EXCEPTO PRODUCTOS METÁLICOS, MAQUINARIA Y EQUIPO)</v>
      </c>
      <c r="K152" s="142" t="str">
        <f>'Presupuesto 2025'!Q152</f>
        <v>A-02-02-01-003-005</v>
      </c>
      <c r="L152" s="142">
        <f>'Presupuesto 2025'!R152</f>
        <v>0</v>
      </c>
      <c r="M152" s="142">
        <f>'Presupuesto 2025'!S152</f>
        <v>0</v>
      </c>
      <c r="N152" s="142">
        <f>'Presupuesto 2025'!T152</f>
        <v>0</v>
      </c>
      <c r="O152" s="142">
        <f>'Presupuesto 2025'!U152</f>
        <v>0</v>
      </c>
      <c r="P152" s="142" t="str">
        <f>'Presupuesto 2025'!V152</f>
        <v>c. SECRETARIA GENERAL</v>
      </c>
      <c r="Q152" s="142" t="str">
        <f>'Presupuesto 2025'!W152</f>
        <v>f. Talento Humano</v>
      </c>
      <c r="R152" s="142" t="str">
        <f>'Presupuesto 2025'!X152</f>
        <v>Talento Humano</v>
      </c>
      <c r="S152" s="142" t="str">
        <f>'Presupuesto 2025'!Y152</f>
        <v>Elementos de SST, emergencias y ergonómicos</v>
      </c>
      <c r="T152" s="143">
        <f>'Presupuesto 2025'!Z152</f>
        <v>0</v>
      </c>
      <c r="U152" s="143">
        <f>'Presupuesto 2025'!AA152</f>
        <v>0</v>
      </c>
      <c r="V152" s="143">
        <f>'Presupuesto 2025'!AB152</f>
        <v>0</v>
      </c>
      <c r="W152" s="143">
        <f>'Presupuesto 2025'!AC152</f>
        <v>0</v>
      </c>
      <c r="X152" s="143">
        <f>'Presupuesto 2025'!AD152</f>
        <v>0</v>
      </c>
      <c r="Y152" s="143">
        <f>'Presupuesto 2025'!AE152</f>
        <v>0</v>
      </c>
      <c r="Z152" s="143">
        <f>'Presupuesto 2025'!AF152</f>
        <v>0</v>
      </c>
      <c r="AA152" s="143">
        <f>'Presupuesto 2025'!AG152</f>
        <v>0</v>
      </c>
      <c r="AB152" s="143">
        <f>'Presupuesto 2025'!AH152</f>
        <v>0</v>
      </c>
      <c r="AC152" s="143">
        <f>'Presupuesto 2025'!AI152</f>
        <v>0</v>
      </c>
      <c r="AD152" s="143">
        <f>'Presupuesto 2025'!AJ152</f>
        <v>0</v>
      </c>
      <c r="AE152" s="143">
        <f>'Presupuesto 2025'!AK152</f>
        <v>0</v>
      </c>
      <c r="AF152" s="143">
        <f>'Presupuesto 2025'!AL152</f>
        <v>0</v>
      </c>
      <c r="AG152" s="143">
        <f>'Presupuesto 2025'!AM152</f>
        <v>0</v>
      </c>
      <c r="AH152" s="143">
        <f>'Presupuesto 2025'!AZ152</f>
        <v>0</v>
      </c>
    </row>
    <row r="153" spans="1:34" x14ac:dyDescent="0.25">
      <c r="A153" s="142">
        <f>'Presupuesto 2025'!G153</f>
        <v>360.20499999999998</v>
      </c>
      <c r="B153" s="142" t="str">
        <f>'Presupuesto 2025'!H153</f>
        <v>F</v>
      </c>
      <c r="C153" s="142" t="str">
        <f>'Presupuesto 2025'!I153</f>
        <v>G</v>
      </c>
      <c r="D153" s="142" t="str">
        <f>'Presupuesto 2025'!J153</f>
        <v>2. ADQUISICION DE BIENES Y SERVICIOS</v>
      </c>
      <c r="E153" s="142" t="str">
        <f>'Presupuesto 2025'!K153</f>
        <v>A-02-02</v>
      </c>
      <c r="F153" s="142" t="str">
        <f>'Presupuesto 2025'!L153</f>
        <v>ADQUISICIONES DIFERENTES DE ACTIVOS</v>
      </c>
      <c r="G153" s="142" t="str">
        <f>'Presupuesto 2025'!M153</f>
        <v>A-02-02-01</v>
      </c>
      <c r="H153" s="142" t="str">
        <f>'Presupuesto 2025'!N153</f>
        <v>MATERIALES Y SUMINISTROS</v>
      </c>
      <c r="I153" s="142" t="str">
        <f>'Presupuesto 2025'!O153</f>
        <v>A-02-02-01-002</v>
      </c>
      <c r="J153" s="142" t="str">
        <f>'Presupuesto 2025'!P153</f>
        <v>PRODUCTOS ALIMENTICIOS, BEBIDAS Y TABACO; TEXTILES, PRENDAS DE VESTIR Y PRODUCTOS DE CUERO</v>
      </c>
      <c r="K153" s="142" t="str">
        <f>'Presupuesto 2025'!Q153</f>
        <v>A-02-02-01-002-008</v>
      </c>
      <c r="L153" s="142">
        <f>'Presupuesto 2025'!R153</f>
        <v>0</v>
      </c>
      <c r="M153" s="142">
        <f>'Presupuesto 2025'!S153</f>
        <v>0</v>
      </c>
      <c r="N153" s="142">
        <f>'Presupuesto 2025'!T153</f>
        <v>0</v>
      </c>
      <c r="O153" s="142">
        <f>'Presupuesto 2025'!U153</f>
        <v>0</v>
      </c>
      <c r="P153" s="142" t="str">
        <f>'Presupuesto 2025'!V153</f>
        <v>c. SECRETARIA GENERAL</v>
      </c>
      <c r="Q153" s="142" t="str">
        <f>'Presupuesto 2025'!W153</f>
        <v>f. Talento Humano</v>
      </c>
      <c r="R153" s="142" t="str">
        <f>'Presupuesto 2025'!X153</f>
        <v>Talento Humano</v>
      </c>
      <c r="S153" s="142" t="str">
        <f>'Presupuesto 2025'!Y153</f>
        <v>Elementos de SST, emergencias y ergonómicos</v>
      </c>
      <c r="T153" s="143">
        <f>'Presupuesto 2025'!Z153</f>
        <v>0</v>
      </c>
      <c r="U153" s="143">
        <f>'Presupuesto 2025'!AA153</f>
        <v>0</v>
      </c>
      <c r="V153" s="143">
        <f>'Presupuesto 2025'!AB153</f>
        <v>0</v>
      </c>
      <c r="W153" s="143">
        <f>'Presupuesto 2025'!AC153</f>
        <v>0</v>
      </c>
      <c r="X153" s="143">
        <f>'Presupuesto 2025'!AD153</f>
        <v>0</v>
      </c>
      <c r="Y153" s="143">
        <f>'Presupuesto 2025'!AE153</f>
        <v>0</v>
      </c>
      <c r="Z153" s="143">
        <f>'Presupuesto 2025'!AF153</f>
        <v>0</v>
      </c>
      <c r="AA153" s="143">
        <f>'Presupuesto 2025'!AG153</f>
        <v>0</v>
      </c>
      <c r="AB153" s="143">
        <f>'Presupuesto 2025'!AH153</f>
        <v>0</v>
      </c>
      <c r="AC153" s="143">
        <f>'Presupuesto 2025'!AI153</f>
        <v>0</v>
      </c>
      <c r="AD153" s="143">
        <f>'Presupuesto 2025'!AJ153</f>
        <v>0</v>
      </c>
      <c r="AE153" s="143">
        <f>'Presupuesto 2025'!AK153</f>
        <v>0</v>
      </c>
      <c r="AF153" s="143">
        <f>'Presupuesto 2025'!AL153</f>
        <v>0</v>
      </c>
      <c r="AG153" s="143">
        <f>'Presupuesto 2025'!AM153</f>
        <v>0</v>
      </c>
      <c r="AH153" s="143">
        <f>'Presupuesto 2025'!AZ153</f>
        <v>0</v>
      </c>
    </row>
    <row r="154" spans="1:34" x14ac:dyDescent="0.25">
      <c r="A154" s="142">
        <f>'Presupuesto 2025'!G154</f>
        <v>360.20600000000002</v>
      </c>
      <c r="B154" s="142" t="str">
        <f>'Presupuesto 2025'!H154</f>
        <v>F</v>
      </c>
      <c r="C154" s="142" t="str">
        <f>'Presupuesto 2025'!I154</f>
        <v>G</v>
      </c>
      <c r="D154" s="142" t="str">
        <f>'Presupuesto 2025'!J154</f>
        <v>2. ADQUISICION DE BIENES Y SERVICIOS</v>
      </c>
      <c r="E154" s="142" t="str">
        <f>'Presupuesto 2025'!K154</f>
        <v>A-02-02</v>
      </c>
      <c r="F154" s="142" t="str">
        <f>'Presupuesto 2025'!L154</f>
        <v>ADQUISICIONES DIFERENTES DE ACTIVOS</v>
      </c>
      <c r="G154" s="142" t="str">
        <f>'Presupuesto 2025'!M154</f>
        <v>A-02-02-02</v>
      </c>
      <c r="H154" s="142" t="str">
        <f>'Presupuesto 2025'!N154</f>
        <v>ADQUISICIÓN DE SERVICIOS</v>
      </c>
      <c r="I154" s="142" t="str">
        <f>'Presupuesto 2025'!O154</f>
        <v>A-02-02-02-006</v>
      </c>
      <c r="J154" s="142" t="str">
        <f>'Presupuesto 2025'!P154</f>
        <v>SERVICIOS DE ALOJAMIENTO; SERVICIOS DE SUMINISTRO DE COMIDAS Y BEBIDAS; SERVICIOS DE TRANSPORTE; Y SERVICIOS DE DISTRIBUCIÓN DE ELECTRICIDAD, GAS Y AGUA</v>
      </c>
      <c r="K154" s="142" t="str">
        <f>'Presupuesto 2025'!Q154</f>
        <v>A-02-02-02-006-004</v>
      </c>
      <c r="L154" s="142">
        <f>'Presupuesto 2025'!R154</f>
        <v>0</v>
      </c>
      <c r="M154" s="142">
        <f>'Presupuesto 2025'!S154</f>
        <v>0</v>
      </c>
      <c r="N154" s="142">
        <f>'Presupuesto 2025'!T154</f>
        <v>0</v>
      </c>
      <c r="O154" s="142">
        <f>'Presupuesto 2025'!U154</f>
        <v>0</v>
      </c>
      <c r="P154" s="142" t="str">
        <f>'Presupuesto 2025'!V154</f>
        <v>c. SECRETARIA GENERAL</v>
      </c>
      <c r="Q154" s="142" t="str">
        <f>'Presupuesto 2025'!W154</f>
        <v>f. Talento Humano</v>
      </c>
      <c r="R154" s="142" t="str">
        <f>'Presupuesto 2025'!X154</f>
        <v>Talento Humano</v>
      </c>
      <c r="S154" s="142" t="str">
        <f>'Presupuesto 2025'!Y154</f>
        <v>Adquisición de tiquetes</v>
      </c>
      <c r="T154" s="143">
        <f>'Presupuesto 2025'!Z154</f>
        <v>300000000</v>
      </c>
      <c r="U154" s="143">
        <f>'Presupuesto 2025'!AA154</f>
        <v>0</v>
      </c>
      <c r="V154" s="143">
        <f>'Presupuesto 2025'!AB154</f>
        <v>0</v>
      </c>
      <c r="W154" s="143">
        <f>'Presupuesto 2025'!AC154</f>
        <v>0</v>
      </c>
      <c r="X154" s="143">
        <f>'Presupuesto 2025'!AD154</f>
        <v>0</v>
      </c>
      <c r="Y154" s="143">
        <f>'Presupuesto 2025'!AE154</f>
        <v>0</v>
      </c>
      <c r="Z154" s="143">
        <f>'Presupuesto 2025'!AF154</f>
        <v>0</v>
      </c>
      <c r="AA154" s="143">
        <f>'Presupuesto 2025'!AG154</f>
        <v>0</v>
      </c>
      <c r="AB154" s="143">
        <f>'Presupuesto 2025'!AH154</f>
        <v>0</v>
      </c>
      <c r="AC154" s="143">
        <f>'Presupuesto 2025'!AI154</f>
        <v>0</v>
      </c>
      <c r="AD154" s="143">
        <f>'Presupuesto 2025'!AJ154</f>
        <v>0</v>
      </c>
      <c r="AE154" s="143">
        <f>'Presupuesto 2025'!AK154</f>
        <v>0</v>
      </c>
      <c r="AF154" s="143">
        <f>'Presupuesto 2025'!AL154</f>
        <v>0</v>
      </c>
      <c r="AG154" s="143">
        <f>'Presupuesto 2025'!AM154</f>
        <v>0</v>
      </c>
      <c r="AH154" s="143">
        <f>'Presupuesto 2025'!AZ154</f>
        <v>300000000</v>
      </c>
    </row>
    <row r="155" spans="1:34" x14ac:dyDescent="0.25">
      <c r="A155" s="142">
        <f>'Presupuesto 2025'!G155</f>
        <v>360.30099999999999</v>
      </c>
      <c r="B155" s="142" t="str">
        <f>'Presupuesto 2025'!H155</f>
        <v>F</v>
      </c>
      <c r="C155" s="142" t="str">
        <f>'Presupuesto 2025'!I155</f>
        <v>T</v>
      </c>
      <c r="D155" s="142" t="str">
        <f>'Presupuesto 2025'!J155</f>
        <v xml:space="preserve">3. TRANSFERENCIAS </v>
      </c>
      <c r="E155" s="142" t="str">
        <f>'Presupuesto 2025'!K155</f>
        <v>A-03-03-01-001</v>
      </c>
      <c r="F155" s="142" t="str">
        <f>'Presupuesto 2025'!L155</f>
        <v>FONDO DE PROGRAMAS ESPECIALES PARA LA PAZ: PROGRAMA DE REINTEGRACIÓN SOCIAL Y ECONÓMICA</v>
      </c>
      <c r="G155" s="142" t="str">
        <f>'Presupuesto 2025'!M155</f>
        <v>A-03-03-01-001</v>
      </c>
      <c r="H155" s="142" t="str">
        <f>'Presupuesto 2025'!N155</f>
        <v>FONDO DE PROGRAMAS ESPECIALES PARA LA PAZ: PROGRAMA DE REINTEGRACIÓN SOCIAL Y ECONÓMICA</v>
      </c>
      <c r="I155" s="142" t="str">
        <f>'Presupuesto 2025'!O155</f>
        <v>A-03-03-01-001</v>
      </c>
      <c r="J155" s="142" t="str">
        <f>'Presupuesto 2025'!P155</f>
        <v>FONDO DE PROGRAMAS ESPECIALES PARA LA PAZ: PROGRAMA DE REINTEGRACIÓN SOCIAL Y ECONÓMICA</v>
      </c>
      <c r="K155" s="142" t="str">
        <f>'Presupuesto 2025'!Q155</f>
        <v>A-03-03-01-001</v>
      </c>
      <c r="L155" s="142">
        <f>'Presupuesto 2025'!R155</f>
        <v>0</v>
      </c>
      <c r="M155" s="142">
        <f>'Presupuesto 2025'!S155</f>
        <v>0</v>
      </c>
      <c r="N155" s="142">
        <f>'Presupuesto 2025'!T155</f>
        <v>0</v>
      </c>
      <c r="O155" s="142">
        <f>'Presupuesto 2025'!U155</f>
        <v>0</v>
      </c>
      <c r="P155" s="142" t="str">
        <f>'Presupuesto 2025'!V155</f>
        <v>c. SECRETARIA GENERAL</v>
      </c>
      <c r="Q155" s="142" t="str">
        <f>'Presupuesto 2025'!W155</f>
        <v>f. Talento Humano</v>
      </c>
      <c r="R155" s="142" t="str">
        <f>'Presupuesto 2025'!X155</f>
        <v>Talento Humano</v>
      </c>
      <c r="S155" s="142" t="str">
        <f>'Presupuesto 2025'!Y155</f>
        <v>Adquisición de tiquetes</v>
      </c>
      <c r="T155" s="143">
        <f>'Presupuesto 2025'!Z155</f>
        <v>0</v>
      </c>
      <c r="U155" s="143">
        <f>'Presupuesto 2025'!AA155</f>
        <v>0</v>
      </c>
      <c r="V155" s="143">
        <f>'Presupuesto 2025'!AB155</f>
        <v>0</v>
      </c>
      <c r="W155" s="143">
        <f>'Presupuesto 2025'!AC155</f>
        <v>0</v>
      </c>
      <c r="X155" s="143">
        <f>'Presupuesto 2025'!AD155</f>
        <v>0</v>
      </c>
      <c r="Y155" s="143">
        <f>'Presupuesto 2025'!AE155</f>
        <v>0</v>
      </c>
      <c r="Z155" s="143">
        <f>'Presupuesto 2025'!AF155</f>
        <v>0</v>
      </c>
      <c r="AA155" s="143">
        <f>'Presupuesto 2025'!AG155</f>
        <v>0</v>
      </c>
      <c r="AB155" s="143">
        <f>'Presupuesto 2025'!AH155</f>
        <v>0</v>
      </c>
      <c r="AC155" s="143">
        <f>'Presupuesto 2025'!AI155</f>
        <v>0</v>
      </c>
      <c r="AD155" s="143">
        <f>'Presupuesto 2025'!AJ155</f>
        <v>0</v>
      </c>
      <c r="AE155" s="143">
        <f>'Presupuesto 2025'!AK155</f>
        <v>0</v>
      </c>
      <c r="AF155" s="143">
        <f>'Presupuesto 2025'!AL155</f>
        <v>0</v>
      </c>
      <c r="AG155" s="143">
        <f>'Presupuesto 2025'!AM155</f>
        <v>0</v>
      </c>
      <c r="AH155" s="143">
        <f>'Presupuesto 2025'!AZ155</f>
        <v>0</v>
      </c>
    </row>
    <row r="156" spans="1:34" x14ac:dyDescent="0.25">
      <c r="A156" s="142">
        <f>'Presupuesto 2025'!G156</f>
        <v>360.20699999999999</v>
      </c>
      <c r="B156" s="142" t="str">
        <f>'Presupuesto 2025'!H156</f>
        <v>F</v>
      </c>
      <c r="C156" s="142" t="str">
        <f>'Presupuesto 2025'!I156</f>
        <v>G</v>
      </c>
      <c r="D156" s="142" t="str">
        <f>'Presupuesto 2025'!J156</f>
        <v>2. ADQUISICION DE BIENES Y SERVICIOS</v>
      </c>
      <c r="E156" s="142" t="str">
        <f>'Presupuesto 2025'!K156</f>
        <v>A-02-02</v>
      </c>
      <c r="F156" s="142" t="str">
        <f>'Presupuesto 2025'!L156</f>
        <v>ADQUISICIONES DIFERENTES DE ACTIVOS</v>
      </c>
      <c r="G156" s="142" t="str">
        <f>'Presupuesto 2025'!M156</f>
        <v>A-02-02-02</v>
      </c>
      <c r="H156" s="142" t="str">
        <f>'Presupuesto 2025'!N156</f>
        <v>ADQUISICIÓN DE SERVICIOS</v>
      </c>
      <c r="I156" s="142" t="str">
        <f>'Presupuesto 2025'!O156</f>
        <v>A-02-02-02-010</v>
      </c>
      <c r="J156" s="142" t="str">
        <f>'Presupuesto 2025'!P156</f>
        <v>VIÁTICOS DE LOS FUNCIONARIOS EN COMISIÓN</v>
      </c>
      <c r="K156" s="142" t="str">
        <f>'Presupuesto 2025'!Q156</f>
        <v>A-02-02-02-010</v>
      </c>
      <c r="L156" s="142">
        <f>'Presupuesto 2025'!R156</f>
        <v>0</v>
      </c>
      <c r="M156" s="142">
        <f>'Presupuesto 2025'!S156</f>
        <v>0</v>
      </c>
      <c r="N156" s="142">
        <f>'Presupuesto 2025'!T156</f>
        <v>0</v>
      </c>
      <c r="O156" s="142">
        <f>'Presupuesto 2025'!U156</f>
        <v>0</v>
      </c>
      <c r="P156" s="142" t="str">
        <f>'Presupuesto 2025'!V156</f>
        <v>c. SECRETARIA GENERAL</v>
      </c>
      <c r="Q156" s="142" t="str">
        <f>'Presupuesto 2025'!W156</f>
        <v>f. Talento Humano</v>
      </c>
      <c r="R156" s="142" t="str">
        <f>'Presupuesto 2025'!X156</f>
        <v>Talento Humano</v>
      </c>
      <c r="S156" s="142" t="str">
        <f>'Presupuesto 2025'!Y156</f>
        <v>Comisiones y Gastos de Viaje - Viaticos</v>
      </c>
      <c r="T156" s="143">
        <f>'Presupuesto 2025'!Z156</f>
        <v>150000000</v>
      </c>
      <c r="U156" s="143">
        <f>'Presupuesto 2025'!AA156</f>
        <v>0</v>
      </c>
      <c r="V156" s="143">
        <f>'Presupuesto 2025'!AB156</f>
        <v>0</v>
      </c>
      <c r="W156" s="143">
        <f>'Presupuesto 2025'!AC156</f>
        <v>0</v>
      </c>
      <c r="X156" s="143">
        <f>'Presupuesto 2025'!AD156</f>
        <v>0</v>
      </c>
      <c r="Y156" s="143">
        <f>'Presupuesto 2025'!AE156</f>
        <v>0</v>
      </c>
      <c r="Z156" s="143">
        <f>'Presupuesto 2025'!AF156</f>
        <v>0</v>
      </c>
      <c r="AA156" s="143">
        <f>'Presupuesto 2025'!AG156</f>
        <v>0</v>
      </c>
      <c r="AB156" s="143">
        <f>'Presupuesto 2025'!AH156</f>
        <v>0</v>
      </c>
      <c r="AC156" s="143">
        <f>'Presupuesto 2025'!AI156</f>
        <v>0</v>
      </c>
      <c r="AD156" s="143">
        <f>'Presupuesto 2025'!AJ156</f>
        <v>0</v>
      </c>
      <c r="AE156" s="143">
        <f>'Presupuesto 2025'!AK156</f>
        <v>0</v>
      </c>
      <c r="AF156" s="143">
        <f>'Presupuesto 2025'!AL156</f>
        <v>0</v>
      </c>
      <c r="AG156" s="143">
        <f>'Presupuesto 2025'!AM156</f>
        <v>0</v>
      </c>
      <c r="AH156" s="143">
        <f>'Presupuesto 2025'!AZ156</f>
        <v>150000000</v>
      </c>
    </row>
    <row r="157" spans="1:34" x14ac:dyDescent="0.25">
      <c r="A157" s="142">
        <f>'Presupuesto 2025'!G157</f>
        <v>360.20800000000003</v>
      </c>
      <c r="B157" s="142" t="str">
        <f>'Presupuesto 2025'!H157</f>
        <v>F</v>
      </c>
      <c r="C157" s="142" t="str">
        <f>'Presupuesto 2025'!I157</f>
        <v>G</v>
      </c>
      <c r="D157" s="142" t="str">
        <f>'Presupuesto 2025'!J157</f>
        <v>2. ADQUISICION DE BIENES Y SERVICIOS</v>
      </c>
      <c r="E157" s="142" t="str">
        <f>'Presupuesto 2025'!K157</f>
        <v>A-02-02</v>
      </c>
      <c r="F157" s="142" t="str">
        <f>'Presupuesto 2025'!L157</f>
        <v>ADQUISICIONES DIFERENTES DE ACTIVOS</v>
      </c>
      <c r="G157" s="142" t="str">
        <f>'Presupuesto 2025'!M157</f>
        <v>A-02-02-02</v>
      </c>
      <c r="H157" s="142" t="str">
        <f>'Presupuesto 2025'!N157</f>
        <v>ADQUISICIÓN DE SERVICIOS</v>
      </c>
      <c r="I157" s="142" t="str">
        <f>'Presupuesto 2025'!O157</f>
        <v>A-02-02-02-006</v>
      </c>
      <c r="J157" s="142" t="str">
        <f>'Presupuesto 2025'!P157</f>
        <v>SERVICIOS DE ALOJAMIENTO; SERVICIOS DE SUMINISTRO DE COMIDAS Y BEBIDAS; SERVICIOS DE TRANSPORTE; Y SERVICIOS DE DISTRIBUCIÓN DE ELECTRICIDAD, GAS Y AGUA</v>
      </c>
      <c r="K157" s="142" t="str">
        <f>'Presupuesto 2025'!Q157</f>
        <v>A-02-02-02-006-005</v>
      </c>
      <c r="L157" s="142">
        <f>'Presupuesto 2025'!R157</f>
        <v>0</v>
      </c>
      <c r="M157" s="142">
        <f>'Presupuesto 2025'!S157</f>
        <v>0</v>
      </c>
      <c r="N157" s="142">
        <f>'Presupuesto 2025'!T157</f>
        <v>0</v>
      </c>
      <c r="O157" s="142">
        <f>'Presupuesto 2025'!U157</f>
        <v>0</v>
      </c>
      <c r="P157" s="142" t="str">
        <f>'Presupuesto 2025'!V157</f>
        <v>c. SECRETARIA GENERAL</v>
      </c>
      <c r="Q157" s="142" t="str">
        <f>'Presupuesto 2025'!W157</f>
        <v>f. Talento Humano</v>
      </c>
      <c r="R157" s="142" t="str">
        <f>'Presupuesto 2025'!X157</f>
        <v>Talento Humano</v>
      </c>
      <c r="S157" s="142" t="str">
        <f>'Presupuesto 2025'!Y157</f>
        <v>Comisiones y Gastos de Viaje - Transporte de carga</v>
      </c>
      <c r="T157" s="143">
        <f>'Presupuesto 2025'!Z157</f>
        <v>30000000</v>
      </c>
      <c r="U157" s="143">
        <f>'Presupuesto 2025'!AA157</f>
        <v>0</v>
      </c>
      <c r="V157" s="143">
        <f>'Presupuesto 2025'!AB157</f>
        <v>0</v>
      </c>
      <c r="W157" s="143">
        <f>'Presupuesto 2025'!AC157</f>
        <v>0</v>
      </c>
      <c r="X157" s="143">
        <f>'Presupuesto 2025'!AD157</f>
        <v>0</v>
      </c>
      <c r="Y157" s="143">
        <f>'Presupuesto 2025'!AE157</f>
        <v>0</v>
      </c>
      <c r="Z157" s="143">
        <f>'Presupuesto 2025'!AF157</f>
        <v>0</v>
      </c>
      <c r="AA157" s="143">
        <f>'Presupuesto 2025'!AG157</f>
        <v>0</v>
      </c>
      <c r="AB157" s="143">
        <f>'Presupuesto 2025'!AH157</f>
        <v>0</v>
      </c>
      <c r="AC157" s="143">
        <f>'Presupuesto 2025'!AI157</f>
        <v>0</v>
      </c>
      <c r="AD157" s="143">
        <f>'Presupuesto 2025'!AJ157</f>
        <v>0</v>
      </c>
      <c r="AE157" s="143">
        <f>'Presupuesto 2025'!AK157</f>
        <v>0</v>
      </c>
      <c r="AF157" s="143">
        <f>'Presupuesto 2025'!AL157</f>
        <v>0</v>
      </c>
      <c r="AG157" s="143">
        <f>'Presupuesto 2025'!AM157</f>
        <v>0</v>
      </c>
      <c r="AH157" s="143">
        <f>'Presupuesto 2025'!AZ157</f>
        <v>30000000</v>
      </c>
    </row>
    <row r="158" spans="1:34" x14ac:dyDescent="0.25">
      <c r="A158" s="142">
        <f>'Presupuesto 2025'!G158</f>
        <v>360.209</v>
      </c>
      <c r="B158" s="142" t="str">
        <f>'Presupuesto 2025'!H158</f>
        <v>F</v>
      </c>
      <c r="C158" s="142" t="str">
        <f>'Presupuesto 2025'!I158</f>
        <v>G</v>
      </c>
      <c r="D158" s="142" t="str">
        <f>'Presupuesto 2025'!J158</f>
        <v>2. ADQUISICION DE BIENES Y SERVICIOS</v>
      </c>
      <c r="E158" s="142" t="str">
        <f>'Presupuesto 2025'!K158</f>
        <v>A-02-02</v>
      </c>
      <c r="F158" s="142" t="str">
        <f>'Presupuesto 2025'!L158</f>
        <v>ADQUISICIONES DIFERENTES DE ACTIVOS</v>
      </c>
      <c r="G158" s="142" t="str">
        <f>'Presupuesto 2025'!M158</f>
        <v>A-02-02-02</v>
      </c>
      <c r="H158" s="142" t="str">
        <f>'Presupuesto 2025'!N158</f>
        <v>ADQUISICIÓN DE SERVICIOS</v>
      </c>
      <c r="I158" s="142" t="str">
        <f>'Presupuesto 2025'!O158</f>
        <v>A-02-02-02-006</v>
      </c>
      <c r="J158" s="142" t="str">
        <f>'Presupuesto 2025'!P158</f>
        <v>SERVICIOS DE ALOJAMIENTO; SERVICIOS DE SUMINISTRO DE COMIDAS Y BEBIDAS; SERVICIOS DE TRANSPORTE; Y SERVICIOS DE DISTRIBUCIÓN DE ELECTRICIDAD, GAS Y AGUA</v>
      </c>
      <c r="K158" s="142" t="str">
        <f>'Presupuesto 2025'!Q158</f>
        <v>A-02-02-02-006-004</v>
      </c>
      <c r="L158" s="142">
        <f>'Presupuesto 2025'!R158</f>
        <v>0</v>
      </c>
      <c r="M158" s="142">
        <f>'Presupuesto 2025'!S158</f>
        <v>0</v>
      </c>
      <c r="N158" s="142">
        <f>'Presupuesto 2025'!T158</f>
        <v>0</v>
      </c>
      <c r="O158" s="142">
        <f>'Presupuesto 2025'!U158</f>
        <v>0</v>
      </c>
      <c r="P158" s="142" t="str">
        <f>'Presupuesto 2025'!V158</f>
        <v>c. SECRETARIA GENERAL</v>
      </c>
      <c r="Q158" s="142" t="str">
        <f>'Presupuesto 2025'!W158</f>
        <v>f. Talento Humano</v>
      </c>
      <c r="R158" s="142" t="str">
        <f>'Presupuesto 2025'!X158</f>
        <v>Talento Humano</v>
      </c>
      <c r="S158" s="142" t="str">
        <f>'Presupuesto 2025'!Y158</f>
        <v>Comisiones y Gastos de Viaje - Gastos de Transporte</v>
      </c>
      <c r="T158" s="143">
        <f>'Presupuesto 2025'!Z158</f>
        <v>150000000</v>
      </c>
      <c r="U158" s="143">
        <f>'Presupuesto 2025'!AA158</f>
        <v>0</v>
      </c>
      <c r="V158" s="143">
        <f>'Presupuesto 2025'!AB158</f>
        <v>0</v>
      </c>
      <c r="W158" s="143">
        <f>'Presupuesto 2025'!AC158</f>
        <v>0</v>
      </c>
      <c r="X158" s="143">
        <f>'Presupuesto 2025'!AD158</f>
        <v>0</v>
      </c>
      <c r="Y158" s="143">
        <f>'Presupuesto 2025'!AE158</f>
        <v>0</v>
      </c>
      <c r="Z158" s="143">
        <f>'Presupuesto 2025'!AF158</f>
        <v>0</v>
      </c>
      <c r="AA158" s="143">
        <f>'Presupuesto 2025'!AG158</f>
        <v>0</v>
      </c>
      <c r="AB158" s="143">
        <f>'Presupuesto 2025'!AH158</f>
        <v>0</v>
      </c>
      <c r="AC158" s="143">
        <f>'Presupuesto 2025'!AI158</f>
        <v>0</v>
      </c>
      <c r="AD158" s="143">
        <f>'Presupuesto 2025'!AJ158</f>
        <v>0</v>
      </c>
      <c r="AE158" s="143">
        <f>'Presupuesto 2025'!AK158</f>
        <v>0</v>
      </c>
      <c r="AF158" s="143">
        <f>'Presupuesto 2025'!AL158</f>
        <v>0</v>
      </c>
      <c r="AG158" s="143">
        <f>'Presupuesto 2025'!AM158</f>
        <v>0</v>
      </c>
      <c r="AH158" s="143">
        <f>'Presupuesto 2025'!AZ158</f>
        <v>150000000</v>
      </c>
    </row>
    <row r="159" spans="1:34" x14ac:dyDescent="0.25">
      <c r="A159" s="142">
        <f>'Presupuesto 2025'!G159</f>
        <v>360.21100000000001</v>
      </c>
      <c r="B159" s="142" t="str">
        <f>'Presupuesto 2025'!H159</f>
        <v>F</v>
      </c>
      <c r="C159" s="142" t="str">
        <f>'Presupuesto 2025'!I159</f>
        <v>G</v>
      </c>
      <c r="D159" s="142" t="str">
        <f>'Presupuesto 2025'!J159</f>
        <v>2. ADQUISICION DE BIENES Y SERVICIOS</v>
      </c>
      <c r="E159" s="142" t="str">
        <f>'Presupuesto 2025'!K159</f>
        <v>A-02-02</v>
      </c>
      <c r="F159" s="142" t="str">
        <f>'Presupuesto 2025'!L159</f>
        <v>ADQUISICIONES DIFERENTES DE ACTIVOS</v>
      </c>
      <c r="G159" s="142" t="str">
        <f>'Presupuesto 2025'!M159</f>
        <v>A-02-02-02</v>
      </c>
      <c r="H159" s="142" t="str">
        <f>'Presupuesto 2025'!N159</f>
        <v>ADQUISICIÓN DE SERVICIOS</v>
      </c>
      <c r="I159" s="142" t="str">
        <f>'Presupuesto 2025'!O159</f>
        <v>A-02-02-02-009</v>
      </c>
      <c r="J159" s="142" t="str">
        <f>'Presupuesto 2025'!P159</f>
        <v>SERVICIOS PARA LA COMUNIDAD, SOCIALES Y PERSONALES</v>
      </c>
      <c r="K159" s="142" t="str">
        <f>'Presupuesto 2025'!Q159</f>
        <v>A-02-02-02-009-002</v>
      </c>
      <c r="L159" s="142">
        <f>'Presupuesto 2025'!R159</f>
        <v>0</v>
      </c>
      <c r="M159" s="142">
        <f>'Presupuesto 2025'!S159</f>
        <v>0</v>
      </c>
      <c r="N159" s="142">
        <f>'Presupuesto 2025'!T159</f>
        <v>0</v>
      </c>
      <c r="O159" s="142">
        <f>'Presupuesto 2025'!U159</f>
        <v>0</v>
      </c>
      <c r="P159" s="142" t="str">
        <f>'Presupuesto 2025'!V159</f>
        <v>c. SECRETARIA GENERAL</v>
      </c>
      <c r="Q159" s="142" t="str">
        <f>'Presupuesto 2025'!W159</f>
        <v>f. Talento Humano</v>
      </c>
      <c r="R159" s="142" t="str">
        <f>'Presupuesto 2025'!X159</f>
        <v>Talento Humano</v>
      </c>
      <c r="S159" s="142" t="str">
        <f>'Presupuesto 2025'!Y159</f>
        <v>Capacitación, Cursos y Seminarios</v>
      </c>
      <c r="T159" s="143">
        <f>'Presupuesto 2025'!Z159</f>
        <v>250000000</v>
      </c>
      <c r="U159" s="143">
        <f>'Presupuesto 2025'!AA159</f>
        <v>0</v>
      </c>
      <c r="V159" s="143">
        <f>'Presupuesto 2025'!AB159</f>
        <v>0</v>
      </c>
      <c r="W159" s="143">
        <f>'Presupuesto 2025'!AC159</f>
        <v>0</v>
      </c>
      <c r="X159" s="143">
        <f>'Presupuesto 2025'!AD159</f>
        <v>0</v>
      </c>
      <c r="Y159" s="143">
        <f>'Presupuesto 2025'!AE159</f>
        <v>0</v>
      </c>
      <c r="Z159" s="143">
        <f>'Presupuesto 2025'!AF159</f>
        <v>0</v>
      </c>
      <c r="AA159" s="143">
        <f>'Presupuesto 2025'!AG159</f>
        <v>0</v>
      </c>
      <c r="AB159" s="143">
        <f>'Presupuesto 2025'!AH159</f>
        <v>0</v>
      </c>
      <c r="AC159" s="143">
        <f>'Presupuesto 2025'!AI159</f>
        <v>0</v>
      </c>
      <c r="AD159" s="143">
        <f>'Presupuesto 2025'!AJ159</f>
        <v>0</v>
      </c>
      <c r="AE159" s="143">
        <f>'Presupuesto 2025'!AK159</f>
        <v>0</v>
      </c>
      <c r="AF159" s="143">
        <f>'Presupuesto 2025'!AL159</f>
        <v>0</v>
      </c>
      <c r="AG159" s="143">
        <f>'Presupuesto 2025'!AM159</f>
        <v>0</v>
      </c>
      <c r="AH159" s="143">
        <f>'Presupuesto 2025'!AZ159</f>
        <v>250000000</v>
      </c>
    </row>
    <row r="160" spans="1:34" x14ac:dyDescent="0.25">
      <c r="A160" s="142">
        <f>'Presupuesto 2025'!G160</f>
        <v>360.30200000000002</v>
      </c>
      <c r="B160" s="142" t="str">
        <f>'Presupuesto 2025'!H160</f>
        <v>F</v>
      </c>
      <c r="C160" s="142" t="str">
        <f>'Presupuesto 2025'!I160</f>
        <v>T</v>
      </c>
      <c r="D160" s="142" t="str">
        <f>'Presupuesto 2025'!J160</f>
        <v xml:space="preserve">3. TRANSFERENCIAS </v>
      </c>
      <c r="E160" s="142" t="str">
        <f>'Presupuesto 2025'!K160</f>
        <v>A-03-03-01-001</v>
      </c>
      <c r="F160" s="142" t="str">
        <f>'Presupuesto 2025'!L160</f>
        <v>FONDO DE PROGRAMAS ESPECIALES PARA LA PAZ: PROGRAMA DE REINTEGRACIÓN SOCIAL Y ECONÓMICA</v>
      </c>
      <c r="G160" s="142" t="str">
        <f>'Presupuesto 2025'!M160</f>
        <v>A-03-03-01-001</v>
      </c>
      <c r="H160" s="142" t="str">
        <f>'Presupuesto 2025'!N160</f>
        <v>FONDO DE PROGRAMAS ESPECIALES PARA LA PAZ: PROGRAMA DE REINTEGRACIÓN SOCIAL Y ECONÓMICA</v>
      </c>
      <c r="I160" s="142" t="str">
        <f>'Presupuesto 2025'!O160</f>
        <v>A-03-03-01-001</v>
      </c>
      <c r="J160" s="142" t="str">
        <f>'Presupuesto 2025'!P160</f>
        <v>FONDO DE PROGRAMAS ESPECIALES PARA LA PAZ: PROGRAMA DE REINTEGRACIÓN SOCIAL Y ECONÓMICA</v>
      </c>
      <c r="K160" s="142" t="str">
        <f>'Presupuesto 2025'!Q160</f>
        <v>A-03-03-01-001</v>
      </c>
      <c r="L160" s="142">
        <f>'Presupuesto 2025'!R160</f>
        <v>0</v>
      </c>
      <c r="M160" s="142">
        <f>'Presupuesto 2025'!S160</f>
        <v>0</v>
      </c>
      <c r="N160" s="142">
        <f>'Presupuesto 2025'!T160</f>
        <v>0</v>
      </c>
      <c r="O160" s="142">
        <f>'Presupuesto 2025'!U160</f>
        <v>0</v>
      </c>
      <c r="P160" s="142" t="str">
        <f>'Presupuesto 2025'!V160</f>
        <v>c. SECRETARIA GENERAL</v>
      </c>
      <c r="Q160" s="142" t="str">
        <f>'Presupuesto 2025'!W160</f>
        <v>f. Talento Humano</v>
      </c>
      <c r="R160" s="142" t="str">
        <f>'Presupuesto 2025'!X160</f>
        <v>Talento Humano</v>
      </c>
      <c r="S160" s="142" t="str">
        <f>'Presupuesto 2025'!Y160</f>
        <v>Comisiones y Gastos de Viaje - Empleados - Contratistas</v>
      </c>
      <c r="T160" s="143">
        <f>'Presupuesto 2025'!Z160</f>
        <v>0</v>
      </c>
      <c r="U160" s="143">
        <f>'Presupuesto 2025'!AA160</f>
        <v>0</v>
      </c>
      <c r="V160" s="143">
        <f>'Presupuesto 2025'!AB160</f>
        <v>0</v>
      </c>
      <c r="W160" s="143">
        <f>'Presupuesto 2025'!AC160</f>
        <v>0</v>
      </c>
      <c r="X160" s="143">
        <f>'Presupuesto 2025'!AD160</f>
        <v>0</v>
      </c>
      <c r="Y160" s="143">
        <f>'Presupuesto 2025'!AE160</f>
        <v>0</v>
      </c>
      <c r="Z160" s="143">
        <f>'Presupuesto 2025'!AF160</f>
        <v>0</v>
      </c>
      <c r="AA160" s="143">
        <f>'Presupuesto 2025'!AG160</f>
        <v>0</v>
      </c>
      <c r="AB160" s="143">
        <f>'Presupuesto 2025'!AH160</f>
        <v>0</v>
      </c>
      <c r="AC160" s="143">
        <f>'Presupuesto 2025'!AI160</f>
        <v>0</v>
      </c>
      <c r="AD160" s="143">
        <f>'Presupuesto 2025'!AJ160</f>
        <v>0</v>
      </c>
      <c r="AE160" s="143">
        <f>'Presupuesto 2025'!AK160</f>
        <v>0</v>
      </c>
      <c r="AF160" s="143">
        <f>'Presupuesto 2025'!AL160</f>
        <v>0</v>
      </c>
      <c r="AG160" s="143">
        <f>'Presupuesto 2025'!AM160</f>
        <v>0</v>
      </c>
      <c r="AH160" s="143">
        <f>'Presupuesto 2025'!AZ160</f>
        <v>0</v>
      </c>
    </row>
    <row r="161" spans="1:34" x14ac:dyDescent="0.25">
      <c r="A161" s="142">
        <f>'Presupuesto 2025'!G161</f>
        <v>360.21199999999999</v>
      </c>
      <c r="B161" s="142" t="str">
        <f>'Presupuesto 2025'!H161</f>
        <v>F</v>
      </c>
      <c r="C161" s="142" t="str">
        <f>'Presupuesto 2025'!I161</f>
        <v>G</v>
      </c>
      <c r="D161" s="142" t="str">
        <f>'Presupuesto 2025'!J161</f>
        <v>2. ADQUISICION DE BIENES Y SERVICIOS</v>
      </c>
      <c r="E161" s="142" t="str">
        <f>'Presupuesto 2025'!K161</f>
        <v>A-02-02</v>
      </c>
      <c r="F161" s="142" t="str">
        <f>'Presupuesto 2025'!L161</f>
        <v>ADQUISICIONES DIFERENTES DE ACTIVOS</v>
      </c>
      <c r="G161" s="142" t="str">
        <f>'Presupuesto 2025'!M161</f>
        <v>A-02-02-01</v>
      </c>
      <c r="H161" s="142" t="str">
        <f>'Presupuesto 2025'!N161</f>
        <v>MATERIALES Y SUMINISTROS</v>
      </c>
      <c r="I161" s="142" t="str">
        <f>'Presupuesto 2025'!O161</f>
        <v>A-02-02-01-002</v>
      </c>
      <c r="J161" s="142" t="str">
        <f>'Presupuesto 2025'!P161</f>
        <v>PRODUCTOS ALIMENTICIOS, BEBIDAS Y TABACO; TEXTILES, PRENDAS DE VESTIR Y PRODUCTOS DE CUERO</v>
      </c>
      <c r="K161" s="142" t="str">
        <f>'Presupuesto 2025'!Q161</f>
        <v>A-02-02-01-002-008</v>
      </c>
      <c r="L161" s="142">
        <f>'Presupuesto 2025'!R161</f>
        <v>0</v>
      </c>
      <c r="M161" s="142">
        <f>'Presupuesto 2025'!S161</f>
        <v>0</v>
      </c>
      <c r="N161" s="142">
        <f>'Presupuesto 2025'!T161</f>
        <v>0</v>
      </c>
      <c r="O161" s="142">
        <f>'Presupuesto 2025'!U161</f>
        <v>0</v>
      </c>
      <c r="P161" s="142" t="str">
        <f>'Presupuesto 2025'!V161</f>
        <v>c. SECRETARIA GENERAL</v>
      </c>
      <c r="Q161" s="142" t="str">
        <f>'Presupuesto 2025'!W161</f>
        <v>f. Talento Humano</v>
      </c>
      <c r="R161" s="142" t="str">
        <f>'Presupuesto 2025'!X161</f>
        <v>Talento Humano</v>
      </c>
      <c r="S161" s="142" t="str">
        <f>'Presupuesto 2025'!Y161</f>
        <v>Dotación de Personal</v>
      </c>
      <c r="T161" s="143">
        <f>'Presupuesto 2025'!Z161</f>
        <v>107046118</v>
      </c>
      <c r="U161" s="143">
        <f>'Presupuesto 2025'!AA161</f>
        <v>0</v>
      </c>
      <c r="V161" s="143">
        <f>'Presupuesto 2025'!AB161</f>
        <v>0</v>
      </c>
      <c r="W161" s="143">
        <f>'Presupuesto 2025'!AC161</f>
        <v>0</v>
      </c>
      <c r="X161" s="143">
        <f>'Presupuesto 2025'!AD161</f>
        <v>0</v>
      </c>
      <c r="Y161" s="143">
        <f>'Presupuesto 2025'!AE161</f>
        <v>0</v>
      </c>
      <c r="Z161" s="143">
        <f>'Presupuesto 2025'!AF161</f>
        <v>0</v>
      </c>
      <c r="AA161" s="143">
        <f>'Presupuesto 2025'!AG161</f>
        <v>0</v>
      </c>
      <c r="AB161" s="143">
        <f>'Presupuesto 2025'!AH161</f>
        <v>0</v>
      </c>
      <c r="AC161" s="143">
        <f>'Presupuesto 2025'!AI161</f>
        <v>0</v>
      </c>
      <c r="AD161" s="143">
        <f>'Presupuesto 2025'!AJ161</f>
        <v>0</v>
      </c>
      <c r="AE161" s="143">
        <f>'Presupuesto 2025'!AK161</f>
        <v>0</v>
      </c>
      <c r="AF161" s="143">
        <f>'Presupuesto 2025'!AL161</f>
        <v>0</v>
      </c>
      <c r="AG161" s="143">
        <f>'Presupuesto 2025'!AM161</f>
        <v>0</v>
      </c>
      <c r="AH161" s="143">
        <f>'Presupuesto 2025'!AZ161</f>
        <v>107046118</v>
      </c>
    </row>
    <row r="162" spans="1:34" x14ac:dyDescent="0.25">
      <c r="A162" s="142">
        <f>'Presupuesto 2025'!G162</f>
        <v>360.21300000000002</v>
      </c>
      <c r="B162" s="142" t="str">
        <f>'Presupuesto 2025'!H162</f>
        <v>F</v>
      </c>
      <c r="C162" s="142" t="str">
        <f>'Presupuesto 2025'!I162</f>
        <v>G</v>
      </c>
      <c r="D162" s="142" t="str">
        <f>'Presupuesto 2025'!J162</f>
        <v>2. ADQUISICION DE BIENES Y SERVICIOS</v>
      </c>
      <c r="E162" s="142" t="str">
        <f>'Presupuesto 2025'!K162</f>
        <v>A-02-02</v>
      </c>
      <c r="F162" s="142" t="str">
        <f>'Presupuesto 2025'!L162</f>
        <v>ADQUISICIONES DIFERENTES DE ACTIVOS</v>
      </c>
      <c r="G162" s="142" t="str">
        <f>'Presupuesto 2025'!M162</f>
        <v>A-02-02-02</v>
      </c>
      <c r="H162" s="142" t="str">
        <f>'Presupuesto 2025'!N162</f>
        <v>ADQUISICIÓN DE SERVICIOS</v>
      </c>
      <c r="I162" s="142" t="str">
        <f>'Presupuesto 2025'!O162</f>
        <v>A-02-02-02-009</v>
      </c>
      <c r="J162" s="142" t="str">
        <f>'Presupuesto 2025'!P162</f>
        <v>SERVICIOS PARA LA COMUNIDAD, SOCIALES Y PERSONALES</v>
      </c>
      <c r="K162" s="142" t="str">
        <f>'Presupuesto 2025'!Q162</f>
        <v>A-02-02-02-009-003</v>
      </c>
      <c r="L162" s="142">
        <f>'Presupuesto 2025'!R162</f>
        <v>0</v>
      </c>
      <c r="M162" s="142">
        <f>'Presupuesto 2025'!S162</f>
        <v>0</v>
      </c>
      <c r="N162" s="142">
        <f>'Presupuesto 2025'!T162</f>
        <v>0</v>
      </c>
      <c r="O162" s="142">
        <f>'Presupuesto 2025'!U162</f>
        <v>0</v>
      </c>
      <c r="P162" s="142" t="str">
        <f>'Presupuesto 2025'!V162</f>
        <v>c. SECRETARIA GENERAL</v>
      </c>
      <c r="Q162" s="142" t="str">
        <f>'Presupuesto 2025'!W162</f>
        <v>f. Talento Humano</v>
      </c>
      <c r="R162" s="142" t="str">
        <f>'Presupuesto 2025'!X162</f>
        <v>Talento Humano</v>
      </c>
      <c r="S162" s="142" t="str">
        <f>'Presupuesto 2025'!Y162</f>
        <v>Exámenes Médicos Ocupacionales, Actividades Semana de la Salud y Vacunación</v>
      </c>
      <c r="T162" s="143">
        <f>'Presupuesto 2025'!Z162</f>
        <v>80000000</v>
      </c>
      <c r="U162" s="143">
        <f>'Presupuesto 2025'!AA162</f>
        <v>0</v>
      </c>
      <c r="V162" s="143">
        <f>'Presupuesto 2025'!AB162</f>
        <v>0</v>
      </c>
      <c r="W162" s="143">
        <f>'Presupuesto 2025'!AC162</f>
        <v>0</v>
      </c>
      <c r="X162" s="143">
        <f>'Presupuesto 2025'!AD162</f>
        <v>0</v>
      </c>
      <c r="Y162" s="143">
        <f>'Presupuesto 2025'!AE162</f>
        <v>0</v>
      </c>
      <c r="Z162" s="143">
        <f>'Presupuesto 2025'!AF162</f>
        <v>0</v>
      </c>
      <c r="AA162" s="143">
        <f>'Presupuesto 2025'!AG162</f>
        <v>0</v>
      </c>
      <c r="AB162" s="143">
        <f>'Presupuesto 2025'!AH162</f>
        <v>0</v>
      </c>
      <c r="AC162" s="143">
        <f>'Presupuesto 2025'!AI162</f>
        <v>0</v>
      </c>
      <c r="AD162" s="143">
        <f>'Presupuesto 2025'!AJ162</f>
        <v>0</v>
      </c>
      <c r="AE162" s="143">
        <f>'Presupuesto 2025'!AK162</f>
        <v>0</v>
      </c>
      <c r="AF162" s="143">
        <f>'Presupuesto 2025'!AL162</f>
        <v>0</v>
      </c>
      <c r="AG162" s="143">
        <f>'Presupuesto 2025'!AM162</f>
        <v>0</v>
      </c>
      <c r="AH162" s="143">
        <f>'Presupuesto 2025'!AZ162</f>
        <v>80000000</v>
      </c>
    </row>
    <row r="163" spans="1:34" x14ac:dyDescent="0.25">
      <c r="A163" s="142">
        <f>'Presupuesto 2025'!G163</f>
        <v>360.214</v>
      </c>
      <c r="B163" s="142" t="str">
        <f>'Presupuesto 2025'!H163</f>
        <v>F</v>
      </c>
      <c r="C163" s="142" t="str">
        <f>'Presupuesto 2025'!I163</f>
        <v>G</v>
      </c>
      <c r="D163" s="142" t="str">
        <f>'Presupuesto 2025'!J163</f>
        <v>2. ADQUISICION DE BIENES Y SERVICIOS</v>
      </c>
      <c r="E163" s="142" t="str">
        <f>'Presupuesto 2025'!K163</f>
        <v>A-02-02</v>
      </c>
      <c r="F163" s="142" t="str">
        <f>'Presupuesto 2025'!L163</f>
        <v>ADQUISICIONES DIFERENTES DE ACTIVOS</v>
      </c>
      <c r="G163" s="142" t="str">
        <f>'Presupuesto 2025'!M163</f>
        <v>A-02-02-02</v>
      </c>
      <c r="H163" s="142" t="str">
        <f>'Presupuesto 2025'!N163</f>
        <v>ADQUISICIÓN DE SERVICIOS</v>
      </c>
      <c r="I163" s="142" t="str">
        <f>'Presupuesto 2025'!O163</f>
        <v>A-02-02-02-009</v>
      </c>
      <c r="J163" s="142" t="str">
        <f>'Presupuesto 2025'!P163</f>
        <v>SERVICIOS PARA LA COMUNIDAD, SOCIALES Y PERSONALES</v>
      </c>
      <c r="K163" s="142" t="str">
        <f>'Presupuesto 2025'!Q163</f>
        <v>A-02-02-02-009-002</v>
      </c>
      <c r="L163" s="142">
        <f>'Presupuesto 2025'!R163</f>
        <v>0</v>
      </c>
      <c r="M163" s="142">
        <f>'Presupuesto 2025'!S163</f>
        <v>0</v>
      </c>
      <c r="N163" s="142">
        <f>'Presupuesto 2025'!T163</f>
        <v>0</v>
      </c>
      <c r="O163" s="142">
        <f>'Presupuesto 2025'!U163</f>
        <v>0</v>
      </c>
      <c r="P163" s="142" t="str">
        <f>'Presupuesto 2025'!V163</f>
        <v>c. SECRETARIA GENERAL</v>
      </c>
      <c r="Q163" s="142" t="str">
        <f>'Presupuesto 2025'!W163</f>
        <v>f. Talento Humano</v>
      </c>
      <c r="R163" s="142" t="str">
        <f>'Presupuesto 2025'!X163</f>
        <v>Talento Humano</v>
      </c>
      <c r="S163" s="142" t="str">
        <f>'Presupuesto 2025'!Y163</f>
        <v>Incentivos Educación Formal</v>
      </c>
      <c r="T163" s="143">
        <f>'Presupuesto 2025'!Z163</f>
        <v>79500000</v>
      </c>
      <c r="U163" s="143">
        <f>'Presupuesto 2025'!AA163</f>
        <v>0</v>
      </c>
      <c r="V163" s="143">
        <f>'Presupuesto 2025'!AB163</f>
        <v>0</v>
      </c>
      <c r="W163" s="143">
        <f>'Presupuesto 2025'!AC163</f>
        <v>0</v>
      </c>
      <c r="X163" s="143">
        <f>'Presupuesto 2025'!AD163</f>
        <v>0</v>
      </c>
      <c r="Y163" s="143">
        <f>'Presupuesto 2025'!AE163</f>
        <v>0</v>
      </c>
      <c r="Z163" s="143">
        <f>'Presupuesto 2025'!AF163</f>
        <v>0</v>
      </c>
      <c r="AA163" s="143">
        <f>'Presupuesto 2025'!AG163</f>
        <v>0</v>
      </c>
      <c r="AB163" s="143">
        <f>'Presupuesto 2025'!AH163</f>
        <v>0</v>
      </c>
      <c r="AC163" s="143">
        <f>'Presupuesto 2025'!AI163</f>
        <v>0</v>
      </c>
      <c r="AD163" s="143">
        <f>'Presupuesto 2025'!AJ163</f>
        <v>0</v>
      </c>
      <c r="AE163" s="143">
        <f>'Presupuesto 2025'!AK163</f>
        <v>0</v>
      </c>
      <c r="AF163" s="143">
        <f>'Presupuesto 2025'!AL163</f>
        <v>0</v>
      </c>
      <c r="AG163" s="143">
        <f>'Presupuesto 2025'!AM163</f>
        <v>0</v>
      </c>
      <c r="AH163" s="143">
        <f>'Presupuesto 2025'!AZ163</f>
        <v>79500000</v>
      </c>
    </row>
    <row r="164" spans="1:34" x14ac:dyDescent="0.25">
      <c r="A164" s="142">
        <f>'Presupuesto 2025'!G164</f>
        <v>360.21499999999997</v>
      </c>
      <c r="B164" s="142" t="str">
        <f>'Presupuesto 2025'!H164</f>
        <v>F</v>
      </c>
      <c r="C164" s="142" t="str">
        <f>'Presupuesto 2025'!I164</f>
        <v>G</v>
      </c>
      <c r="D164" s="142" t="str">
        <f>'Presupuesto 2025'!J164</f>
        <v>2. ADQUISICION DE BIENES Y SERVICIOS</v>
      </c>
      <c r="E164" s="142" t="str">
        <f>'Presupuesto 2025'!K164</f>
        <v>A-02-02</v>
      </c>
      <c r="F164" s="142" t="str">
        <f>'Presupuesto 2025'!L164</f>
        <v>ADQUISICIONES DIFERENTES DE ACTIVOS</v>
      </c>
      <c r="G164" s="142" t="str">
        <f>'Presupuesto 2025'!M164</f>
        <v>A-02-02-02</v>
      </c>
      <c r="H164" s="142" t="str">
        <f>'Presupuesto 2025'!N164</f>
        <v>ADQUISICIÓN DE SERVICIOS</v>
      </c>
      <c r="I164" s="142" t="str">
        <f>'Presupuesto 2025'!O164</f>
        <v>A-02-02-02-008</v>
      </c>
      <c r="J164" s="142" t="str">
        <f>'Presupuesto 2025'!P164</f>
        <v xml:space="preserve">SERVICIOS PRESTADOS A LAS EMPRESAS Y SERVICIOS DE PRODUCCIÓN </v>
      </c>
      <c r="K164" s="142" t="str">
        <f>'Presupuesto 2025'!Q164</f>
        <v>A-02-02-02-008-004</v>
      </c>
      <c r="L164" s="142">
        <f>'Presupuesto 2025'!R164</f>
        <v>0</v>
      </c>
      <c r="M164" s="142">
        <f>'Presupuesto 2025'!S164</f>
        <v>0</v>
      </c>
      <c r="N164" s="142">
        <f>'Presupuesto 2025'!T164</f>
        <v>0</v>
      </c>
      <c r="O164" s="142">
        <f>'Presupuesto 2025'!U164</f>
        <v>0</v>
      </c>
      <c r="P164" s="142" t="str">
        <f>'Presupuesto 2025'!V164</f>
        <v>c. SECRETARIA GENERAL</v>
      </c>
      <c r="Q164" s="142" t="str">
        <f>'Presupuesto 2025'!W164</f>
        <v>f. Talento Humano</v>
      </c>
      <c r="R164" s="142" t="str">
        <f>'Presupuesto 2025'!X164</f>
        <v>Talento Humano</v>
      </c>
      <c r="S164" s="142" t="str">
        <f>'Presupuesto 2025'!Y164</f>
        <v>Pruebas Psicotécnicas</v>
      </c>
      <c r="T164" s="143">
        <f>'Presupuesto 2025'!Z164</f>
        <v>0</v>
      </c>
      <c r="U164" s="143">
        <f>'Presupuesto 2025'!AA164</f>
        <v>0</v>
      </c>
      <c r="V164" s="143">
        <f>'Presupuesto 2025'!AB164</f>
        <v>0</v>
      </c>
      <c r="W164" s="143">
        <f>'Presupuesto 2025'!AC164</f>
        <v>0</v>
      </c>
      <c r="X164" s="143">
        <f>'Presupuesto 2025'!AD164</f>
        <v>0</v>
      </c>
      <c r="Y164" s="143">
        <f>'Presupuesto 2025'!AE164</f>
        <v>0</v>
      </c>
      <c r="Z164" s="143">
        <f>'Presupuesto 2025'!AF164</f>
        <v>0</v>
      </c>
      <c r="AA164" s="143">
        <f>'Presupuesto 2025'!AG164</f>
        <v>0</v>
      </c>
      <c r="AB164" s="143">
        <f>'Presupuesto 2025'!AH164</f>
        <v>0</v>
      </c>
      <c r="AC164" s="143">
        <f>'Presupuesto 2025'!AI164</f>
        <v>0</v>
      </c>
      <c r="AD164" s="143">
        <f>'Presupuesto 2025'!AJ164</f>
        <v>0</v>
      </c>
      <c r="AE164" s="143">
        <f>'Presupuesto 2025'!AK164</f>
        <v>0</v>
      </c>
      <c r="AF164" s="143">
        <f>'Presupuesto 2025'!AL164</f>
        <v>0</v>
      </c>
      <c r="AG164" s="143">
        <f>'Presupuesto 2025'!AM164</f>
        <v>0</v>
      </c>
      <c r="AH164" s="143">
        <f>'Presupuesto 2025'!AZ164</f>
        <v>0</v>
      </c>
    </row>
    <row r="165" spans="1:34" x14ac:dyDescent="0.25">
      <c r="A165" s="142">
        <f>'Presupuesto 2025'!G165</f>
        <v>360.21600000000001</v>
      </c>
      <c r="B165" s="142" t="str">
        <f>'Presupuesto 2025'!H165</f>
        <v>F</v>
      </c>
      <c r="C165" s="142" t="str">
        <f>'Presupuesto 2025'!I165</f>
        <v>G</v>
      </c>
      <c r="D165" s="142" t="str">
        <f>'Presupuesto 2025'!J165</f>
        <v>2. ADQUISICION DE BIENES Y SERVICIOS</v>
      </c>
      <c r="E165" s="142" t="str">
        <f>'Presupuesto 2025'!K165</f>
        <v>A-02-02</v>
      </c>
      <c r="F165" s="142" t="str">
        <f>'Presupuesto 2025'!L165</f>
        <v>ADQUISICIONES DIFERENTES DE ACTIVOS</v>
      </c>
      <c r="G165" s="142" t="str">
        <f>'Presupuesto 2025'!M165</f>
        <v>A-02-02-02</v>
      </c>
      <c r="H165" s="142" t="str">
        <f>'Presupuesto 2025'!N165</f>
        <v>ADQUISICIÓN DE SERVICIOS</v>
      </c>
      <c r="I165" s="142" t="str">
        <f>'Presupuesto 2025'!O165</f>
        <v>A-02-02-02-008</v>
      </c>
      <c r="J165" s="142" t="str">
        <f>'Presupuesto 2025'!P165</f>
        <v xml:space="preserve">SERVICIOS PRESTADOS A LAS EMPRESAS Y SERVICIOS DE PRODUCCIÓN </v>
      </c>
      <c r="K165" s="142" t="str">
        <f>'Presupuesto 2025'!Q165</f>
        <v>A-02-02-02-008-003</v>
      </c>
      <c r="L165" s="142">
        <f>'Presupuesto 2025'!R165</f>
        <v>0</v>
      </c>
      <c r="M165" s="142">
        <f>'Presupuesto 2025'!S165</f>
        <v>0</v>
      </c>
      <c r="N165" s="142">
        <f>'Presupuesto 2025'!T165</f>
        <v>0</v>
      </c>
      <c r="O165" s="142">
        <f>'Presupuesto 2025'!U165</f>
        <v>0</v>
      </c>
      <c r="P165" s="142" t="str">
        <f>'Presupuesto 2025'!V165</f>
        <v>c. SECRETARIA GENERAL</v>
      </c>
      <c r="Q165" s="142" t="str">
        <f>'Presupuesto 2025'!W165</f>
        <v>f. Talento Humano</v>
      </c>
      <c r="R165" s="142" t="str">
        <f>'Presupuesto 2025'!X165</f>
        <v>Talento Humano</v>
      </c>
      <c r="S165" s="142" t="str">
        <f>'Presupuesto 2025'!Y165</f>
        <v>Batería de Riesgo Psicosocial</v>
      </c>
      <c r="T165" s="143">
        <f>'Presupuesto 2025'!Z165</f>
        <v>117000000</v>
      </c>
      <c r="U165" s="143">
        <f>'Presupuesto 2025'!AA165</f>
        <v>0</v>
      </c>
      <c r="V165" s="143">
        <f>'Presupuesto 2025'!AB165</f>
        <v>0</v>
      </c>
      <c r="W165" s="143">
        <f>'Presupuesto 2025'!AC165</f>
        <v>0</v>
      </c>
      <c r="X165" s="143">
        <f>'Presupuesto 2025'!AD165</f>
        <v>0</v>
      </c>
      <c r="Y165" s="143">
        <f>'Presupuesto 2025'!AE165</f>
        <v>0</v>
      </c>
      <c r="Z165" s="143">
        <f>'Presupuesto 2025'!AF165</f>
        <v>0</v>
      </c>
      <c r="AA165" s="143">
        <f>'Presupuesto 2025'!AG165</f>
        <v>0</v>
      </c>
      <c r="AB165" s="143">
        <f>'Presupuesto 2025'!AH165</f>
        <v>0</v>
      </c>
      <c r="AC165" s="143">
        <f>'Presupuesto 2025'!AI165</f>
        <v>0</v>
      </c>
      <c r="AD165" s="143">
        <f>'Presupuesto 2025'!AJ165</f>
        <v>0</v>
      </c>
      <c r="AE165" s="143">
        <f>'Presupuesto 2025'!AK165</f>
        <v>0</v>
      </c>
      <c r="AF165" s="143">
        <f>'Presupuesto 2025'!AL165</f>
        <v>0</v>
      </c>
      <c r="AG165" s="143">
        <f>'Presupuesto 2025'!AM165</f>
        <v>0</v>
      </c>
      <c r="AH165" s="143">
        <f>'Presupuesto 2025'!AZ165</f>
        <v>117000000</v>
      </c>
    </row>
    <row r="166" spans="1:34" x14ac:dyDescent="0.25">
      <c r="A166" s="142">
        <f>'Presupuesto 2025'!G166</f>
        <v>360.21699999999998</v>
      </c>
      <c r="B166" s="142" t="str">
        <f>'Presupuesto 2025'!H166</f>
        <v>F</v>
      </c>
      <c r="C166" s="142" t="str">
        <f>'Presupuesto 2025'!I166</f>
        <v>G</v>
      </c>
      <c r="D166" s="142" t="str">
        <f>'Presupuesto 2025'!J166</f>
        <v>2. ADQUISICION DE BIENES Y SERVICIOS</v>
      </c>
      <c r="E166" s="142" t="str">
        <f>'Presupuesto 2025'!K166</f>
        <v>A-02-02</v>
      </c>
      <c r="F166" s="142" t="str">
        <f>'Presupuesto 2025'!L166</f>
        <v>ADQUISICIONES DIFERENTES DE ACTIVOS</v>
      </c>
      <c r="G166" s="142" t="str">
        <f>'Presupuesto 2025'!M166</f>
        <v>A-02-02-02</v>
      </c>
      <c r="H166" s="142" t="str">
        <f>'Presupuesto 2025'!N166</f>
        <v>ADQUISICIÓN DE SERVICIOS</v>
      </c>
      <c r="I166" s="142" t="str">
        <f>'Presupuesto 2025'!O166</f>
        <v>A-02-02-02-008</v>
      </c>
      <c r="J166" s="142" t="str">
        <f>'Presupuesto 2025'!P166</f>
        <v xml:space="preserve">SERVICIOS PRESTADOS A LAS EMPRESAS Y SERVICIOS DE PRODUCCIÓN </v>
      </c>
      <c r="K166" s="142" t="str">
        <f>'Presupuesto 2025'!Q166</f>
        <v>A-02-02-02-008-004</v>
      </c>
      <c r="L166" s="142">
        <f>'Presupuesto 2025'!R166</f>
        <v>0</v>
      </c>
      <c r="M166" s="142">
        <f>'Presupuesto 2025'!S166</f>
        <v>0</v>
      </c>
      <c r="N166" s="142">
        <f>'Presupuesto 2025'!T166</f>
        <v>0</v>
      </c>
      <c r="O166" s="142">
        <f>'Presupuesto 2025'!U166</f>
        <v>0</v>
      </c>
      <c r="P166" s="142" t="str">
        <f>'Presupuesto 2025'!V166</f>
        <v>c. SECRETARIA GENERAL</v>
      </c>
      <c r="Q166" s="142" t="str">
        <f>'Presupuesto 2025'!W166</f>
        <v>f. Talento Humano</v>
      </c>
      <c r="R166" s="142" t="str">
        <f>'Presupuesto 2025'!X166</f>
        <v>Talento Humano</v>
      </c>
      <c r="S166" s="142" t="str">
        <f>'Presupuesto 2025'!Y166</f>
        <v>Teletrabajo - Internet</v>
      </c>
      <c r="T166" s="143">
        <f>'Presupuesto 2025'!Z166</f>
        <v>65000000</v>
      </c>
      <c r="U166" s="143">
        <f>'Presupuesto 2025'!AA166</f>
        <v>0</v>
      </c>
      <c r="V166" s="143">
        <f>'Presupuesto 2025'!AB166</f>
        <v>0</v>
      </c>
      <c r="W166" s="143">
        <f>'Presupuesto 2025'!AC166</f>
        <v>0</v>
      </c>
      <c r="X166" s="143">
        <f>'Presupuesto 2025'!AD166</f>
        <v>0</v>
      </c>
      <c r="Y166" s="143">
        <f>'Presupuesto 2025'!AE166</f>
        <v>0</v>
      </c>
      <c r="Z166" s="143">
        <f>'Presupuesto 2025'!AF166</f>
        <v>0</v>
      </c>
      <c r="AA166" s="143">
        <f>'Presupuesto 2025'!AG166</f>
        <v>0</v>
      </c>
      <c r="AB166" s="143">
        <f>'Presupuesto 2025'!AH166</f>
        <v>0</v>
      </c>
      <c r="AC166" s="143">
        <f>'Presupuesto 2025'!AI166</f>
        <v>0</v>
      </c>
      <c r="AD166" s="143">
        <f>'Presupuesto 2025'!AJ166</f>
        <v>0</v>
      </c>
      <c r="AE166" s="143">
        <f>'Presupuesto 2025'!AK166</f>
        <v>0</v>
      </c>
      <c r="AF166" s="143">
        <f>'Presupuesto 2025'!AL166</f>
        <v>0</v>
      </c>
      <c r="AG166" s="143">
        <f>'Presupuesto 2025'!AM166</f>
        <v>0</v>
      </c>
      <c r="AH166" s="143">
        <f>'Presupuesto 2025'!AZ166</f>
        <v>65000000</v>
      </c>
    </row>
    <row r="167" spans="1:34" x14ac:dyDescent="0.25">
      <c r="A167" s="142">
        <f>'Presupuesto 2025'!G167</f>
        <v>360.21800000000002</v>
      </c>
      <c r="B167" s="142" t="str">
        <f>'Presupuesto 2025'!H167</f>
        <v>F</v>
      </c>
      <c r="C167" s="142" t="str">
        <f>'Presupuesto 2025'!I167</f>
        <v>G</v>
      </c>
      <c r="D167" s="142" t="str">
        <f>'Presupuesto 2025'!J167</f>
        <v>2. ADQUISICION DE BIENES Y SERVICIOS</v>
      </c>
      <c r="E167" s="142" t="str">
        <f>'Presupuesto 2025'!K167</f>
        <v>A-02-02</v>
      </c>
      <c r="F167" s="142" t="str">
        <f>'Presupuesto 2025'!L167</f>
        <v>ADQUISICIONES DIFERENTES DE ACTIVOS</v>
      </c>
      <c r="G167" s="142" t="str">
        <f>'Presupuesto 2025'!M167</f>
        <v>A-02-02-02</v>
      </c>
      <c r="H167" s="142" t="str">
        <f>'Presupuesto 2025'!N167</f>
        <v>ADQUISICIÓN DE SERVICIOS</v>
      </c>
      <c r="I167" s="142" t="str">
        <f>'Presupuesto 2025'!O167</f>
        <v>A-02-02-02-006</v>
      </c>
      <c r="J167" s="142" t="str">
        <f>'Presupuesto 2025'!P167</f>
        <v>SERVICIOS DE ALOJAMIENTO; SERVICIOS DE SUMINISTRO DE COMIDAS Y BEBIDAS; SERVICIOS DE TRANSPORTE; Y SERVICIOS DE DISTRIBUCIÓN DE ELECTRICIDAD, GAS Y AGUA</v>
      </c>
      <c r="K167" s="142" t="str">
        <f>'Presupuesto 2025'!Q167</f>
        <v>A-02-02-02-006-009</v>
      </c>
      <c r="L167" s="142">
        <f>'Presupuesto 2025'!R167</f>
        <v>0</v>
      </c>
      <c r="M167" s="142">
        <f>'Presupuesto 2025'!S167</f>
        <v>0</v>
      </c>
      <c r="N167" s="142">
        <f>'Presupuesto 2025'!T167</f>
        <v>0</v>
      </c>
      <c r="O167" s="142">
        <f>'Presupuesto 2025'!U167</f>
        <v>0</v>
      </c>
      <c r="P167" s="142" t="str">
        <f>'Presupuesto 2025'!V167</f>
        <v>c. SECRETARIA GENERAL</v>
      </c>
      <c r="Q167" s="142" t="str">
        <f>'Presupuesto 2025'!W167</f>
        <v>f. Talento Humano</v>
      </c>
      <c r="R167" s="142" t="str">
        <f>'Presupuesto 2025'!X167</f>
        <v>Talento Humano</v>
      </c>
      <c r="S167" s="142" t="str">
        <f>'Presupuesto 2025'!Y167</f>
        <v>Teletrabajo - Energia</v>
      </c>
      <c r="T167" s="143">
        <f>'Presupuesto 2025'!Z167</f>
        <v>65000000</v>
      </c>
      <c r="U167" s="143">
        <f>'Presupuesto 2025'!AA167</f>
        <v>0</v>
      </c>
      <c r="V167" s="143">
        <f>'Presupuesto 2025'!AB167</f>
        <v>0</v>
      </c>
      <c r="W167" s="143">
        <f>'Presupuesto 2025'!AC167</f>
        <v>0</v>
      </c>
      <c r="X167" s="143">
        <f>'Presupuesto 2025'!AD167</f>
        <v>0</v>
      </c>
      <c r="Y167" s="143">
        <f>'Presupuesto 2025'!AE167</f>
        <v>0</v>
      </c>
      <c r="Z167" s="143">
        <f>'Presupuesto 2025'!AF167</f>
        <v>0</v>
      </c>
      <c r="AA167" s="143">
        <f>'Presupuesto 2025'!AG167</f>
        <v>0</v>
      </c>
      <c r="AB167" s="143">
        <f>'Presupuesto 2025'!AH167</f>
        <v>0</v>
      </c>
      <c r="AC167" s="143">
        <f>'Presupuesto 2025'!AI167</f>
        <v>0</v>
      </c>
      <c r="AD167" s="143">
        <f>'Presupuesto 2025'!AJ167</f>
        <v>0</v>
      </c>
      <c r="AE167" s="143">
        <f>'Presupuesto 2025'!AK167</f>
        <v>0</v>
      </c>
      <c r="AF167" s="143">
        <f>'Presupuesto 2025'!AL167</f>
        <v>0</v>
      </c>
      <c r="AG167" s="143">
        <f>'Presupuesto 2025'!AM167</f>
        <v>0</v>
      </c>
      <c r="AH167" s="143">
        <f>'Presupuesto 2025'!AZ167</f>
        <v>65000000</v>
      </c>
    </row>
    <row r="168" spans="1:34" x14ac:dyDescent="0.25">
      <c r="A168" s="142">
        <f>'Presupuesto 2025'!G168</f>
        <v>360.21899999999999</v>
      </c>
      <c r="B168" s="142" t="str">
        <f>'Presupuesto 2025'!H168</f>
        <v>F</v>
      </c>
      <c r="C168" s="142" t="str">
        <f>'Presupuesto 2025'!I168</f>
        <v>G</v>
      </c>
      <c r="D168" s="142" t="str">
        <f>'Presupuesto 2025'!J168</f>
        <v>2. ADQUISICION DE BIENES Y SERVICIOS</v>
      </c>
      <c r="E168" s="142" t="str">
        <f>'Presupuesto 2025'!K168</f>
        <v>A-02-02</v>
      </c>
      <c r="F168" s="142" t="str">
        <f>'Presupuesto 2025'!L168</f>
        <v>ADQUISICIONES DIFERENTES DE ACTIVOS</v>
      </c>
      <c r="G168" s="142" t="str">
        <f>'Presupuesto 2025'!M168</f>
        <v>A-02-02-02</v>
      </c>
      <c r="H168" s="142" t="str">
        <f>'Presupuesto 2025'!N168</f>
        <v>ADQUISICIÓN DE SERVICIOS</v>
      </c>
      <c r="I168" s="142" t="str">
        <f>'Presupuesto 2025'!O168</f>
        <v>A-02-02-02-009</v>
      </c>
      <c r="J168" s="142" t="str">
        <f>'Presupuesto 2025'!P168</f>
        <v>SERVICIOS PARA LA COMUNIDAD, SOCIALES Y PERSONALES</v>
      </c>
      <c r="K168" s="142" t="str">
        <f>'Presupuesto 2025'!Q168</f>
        <v>A-02-02-02-009-006</v>
      </c>
      <c r="L168" s="142">
        <f>'Presupuesto 2025'!R168</f>
        <v>0</v>
      </c>
      <c r="M168" s="142">
        <f>'Presupuesto 2025'!S168</f>
        <v>0</v>
      </c>
      <c r="N168" s="142">
        <f>'Presupuesto 2025'!T168</f>
        <v>0</v>
      </c>
      <c r="O168" s="142">
        <f>'Presupuesto 2025'!U168</f>
        <v>0</v>
      </c>
      <c r="P168" s="142" t="str">
        <f>'Presupuesto 2025'!V168</f>
        <v>c. SECRETARIA GENERAL</v>
      </c>
      <c r="Q168" s="142" t="str">
        <f>'Presupuesto 2025'!W168</f>
        <v>f. Talento Humano</v>
      </c>
      <c r="R168" s="142" t="str">
        <f>'Presupuesto 2025'!X168</f>
        <v>Talento Humano</v>
      </c>
      <c r="S168" s="142" t="str">
        <f>'Presupuesto 2025'!Y168</f>
        <v>Actividades de Selección, Salud Ocupacional, Bienestar y Capacitación</v>
      </c>
      <c r="T168" s="143">
        <f>'Presupuesto 2025'!Z168</f>
        <v>250000000</v>
      </c>
      <c r="U168" s="143">
        <f>'Presupuesto 2025'!AA168</f>
        <v>0</v>
      </c>
      <c r="V168" s="143">
        <f>'Presupuesto 2025'!AB168</f>
        <v>0</v>
      </c>
      <c r="W168" s="143">
        <f>'Presupuesto 2025'!AC168</f>
        <v>0</v>
      </c>
      <c r="X168" s="143">
        <f>'Presupuesto 2025'!AD168</f>
        <v>0</v>
      </c>
      <c r="Y168" s="143">
        <f>'Presupuesto 2025'!AE168</f>
        <v>0</v>
      </c>
      <c r="Z168" s="143">
        <f>'Presupuesto 2025'!AF168</f>
        <v>0</v>
      </c>
      <c r="AA168" s="143">
        <f>'Presupuesto 2025'!AG168</f>
        <v>0</v>
      </c>
      <c r="AB168" s="143">
        <f>'Presupuesto 2025'!AH168</f>
        <v>0</v>
      </c>
      <c r="AC168" s="143">
        <f>'Presupuesto 2025'!AI168</f>
        <v>0</v>
      </c>
      <c r="AD168" s="143">
        <f>'Presupuesto 2025'!AJ168</f>
        <v>0</v>
      </c>
      <c r="AE168" s="143">
        <f>'Presupuesto 2025'!AK168</f>
        <v>0</v>
      </c>
      <c r="AF168" s="143">
        <f>'Presupuesto 2025'!AL168</f>
        <v>0</v>
      </c>
      <c r="AG168" s="143">
        <f>'Presupuesto 2025'!AM168</f>
        <v>0</v>
      </c>
      <c r="AH168" s="143">
        <f>'Presupuesto 2025'!AZ168</f>
        <v>250000000</v>
      </c>
    </row>
    <row r="169" spans="1:34" x14ac:dyDescent="0.25">
      <c r="A169" s="142">
        <f>'Presupuesto 2025'!G169</f>
        <v>360.221</v>
      </c>
      <c r="B169" s="142" t="str">
        <f>'Presupuesto 2025'!H169</f>
        <v>F</v>
      </c>
      <c r="C169" s="142" t="str">
        <f>'Presupuesto 2025'!I169</f>
        <v>G</v>
      </c>
      <c r="D169" s="142" t="str">
        <f>'Presupuesto 2025'!J169</f>
        <v>2. ADQUISICION DE BIENES Y SERVICIOS</v>
      </c>
      <c r="E169" s="142" t="str">
        <f>'Presupuesto 2025'!K169</f>
        <v>A-02-02</v>
      </c>
      <c r="F169" s="142" t="str">
        <f>'Presupuesto 2025'!L169</f>
        <v>ADQUISICIONES DIFERENTES DE ACTIVOS</v>
      </c>
      <c r="G169" s="142" t="str">
        <f>'Presupuesto 2025'!M169</f>
        <v>A-02-02-02</v>
      </c>
      <c r="H169" s="142" t="str">
        <f>'Presupuesto 2025'!N169</f>
        <v>ADQUISICIÓN DE SERVICIOS</v>
      </c>
      <c r="I169" s="142" t="str">
        <f>'Presupuesto 2025'!O169</f>
        <v>A-02-02-02-008</v>
      </c>
      <c r="J169" s="142" t="str">
        <f>'Presupuesto 2025'!P169</f>
        <v xml:space="preserve">SERVICIOS PRESTADOS A LAS EMPRESAS Y SERVICIOS DE PRODUCCIÓN </v>
      </c>
      <c r="K169" s="142" t="str">
        <f>'Presupuesto 2025'!Q169</f>
        <v>A-02-02-02-008-003</v>
      </c>
      <c r="L169" s="142">
        <f>'Presupuesto 2025'!R169</f>
        <v>0</v>
      </c>
      <c r="M169" s="142">
        <f>'Presupuesto 2025'!S169</f>
        <v>0</v>
      </c>
      <c r="N169" s="142">
        <f>'Presupuesto 2025'!T169</f>
        <v>0</v>
      </c>
      <c r="O169" s="142">
        <f>'Presupuesto 2025'!U169</f>
        <v>0</v>
      </c>
      <c r="P169" s="142" t="str">
        <f>'Presupuesto 2025'!V169</f>
        <v>c. SECRETARIA GENERAL</v>
      </c>
      <c r="Q169" s="142" t="str">
        <f>'Presupuesto 2025'!W169</f>
        <v>f. Talento Humano</v>
      </c>
      <c r="R169" s="142" t="str">
        <f>'Presupuesto 2025'!X169</f>
        <v>Talento Humano</v>
      </c>
      <c r="S169" s="142" t="str">
        <f>'Presupuesto 2025'!Y169</f>
        <v>Software Gestión Talento Humano</v>
      </c>
      <c r="T169" s="143">
        <f>'Presupuesto 2025'!Z169</f>
        <v>169858564.74000001</v>
      </c>
      <c r="U169" s="143">
        <f>'Presupuesto 2025'!AA169</f>
        <v>0</v>
      </c>
      <c r="V169" s="143">
        <f>'Presupuesto 2025'!AB169</f>
        <v>0</v>
      </c>
      <c r="W169" s="143">
        <f>'Presupuesto 2025'!AC169</f>
        <v>0</v>
      </c>
      <c r="X169" s="143">
        <f>'Presupuesto 2025'!AD169</f>
        <v>0</v>
      </c>
      <c r="Y169" s="143">
        <f>'Presupuesto 2025'!AE169</f>
        <v>0</v>
      </c>
      <c r="Z169" s="143">
        <f>'Presupuesto 2025'!AF169</f>
        <v>0</v>
      </c>
      <c r="AA169" s="143">
        <f>'Presupuesto 2025'!AG169</f>
        <v>0</v>
      </c>
      <c r="AB169" s="143">
        <f>'Presupuesto 2025'!AH169</f>
        <v>0</v>
      </c>
      <c r="AC169" s="143">
        <f>'Presupuesto 2025'!AI169</f>
        <v>0</v>
      </c>
      <c r="AD169" s="143">
        <f>'Presupuesto 2025'!AJ169</f>
        <v>0</v>
      </c>
      <c r="AE169" s="143">
        <f>'Presupuesto 2025'!AK169</f>
        <v>0</v>
      </c>
      <c r="AF169" s="143">
        <f>'Presupuesto 2025'!AL169</f>
        <v>0</v>
      </c>
      <c r="AG169" s="143">
        <f>'Presupuesto 2025'!AM169</f>
        <v>0</v>
      </c>
      <c r="AH169" s="143">
        <f>'Presupuesto 2025'!AZ169</f>
        <v>169858564.74000001</v>
      </c>
    </row>
    <row r="170" spans="1:34" x14ac:dyDescent="0.25">
      <c r="A170" s="142">
        <f>'Presupuesto 2025'!G170</f>
        <v>360.22199999999998</v>
      </c>
      <c r="B170" s="142" t="str">
        <f>'Presupuesto 2025'!H170</f>
        <v>F</v>
      </c>
      <c r="C170" s="142" t="str">
        <f>'Presupuesto 2025'!I170</f>
        <v>G</v>
      </c>
      <c r="D170" s="142" t="str">
        <f>'Presupuesto 2025'!J170</f>
        <v>2. ADQUISICION DE BIENES Y SERVICIOS</v>
      </c>
      <c r="E170" s="142" t="str">
        <f>'Presupuesto 2025'!K170</f>
        <v>A-02-02</v>
      </c>
      <c r="F170" s="142" t="str">
        <f>'Presupuesto 2025'!L170</f>
        <v>ADQUISICIONES DIFERENTES DE ACTIVOS</v>
      </c>
      <c r="G170" s="142" t="str">
        <f>'Presupuesto 2025'!M170</f>
        <v>A-02-02-02</v>
      </c>
      <c r="H170" s="142" t="str">
        <f>'Presupuesto 2025'!N170</f>
        <v>ADQUISICIÓN DE SERVICIOS</v>
      </c>
      <c r="I170" s="142" t="str">
        <f>'Presupuesto 2025'!O170</f>
        <v>A-02-02-02-008</v>
      </c>
      <c r="J170" s="142" t="str">
        <f>'Presupuesto 2025'!P170</f>
        <v xml:space="preserve">SERVICIOS PRESTADOS A LAS EMPRESAS Y SERVICIOS DE PRODUCCIÓN </v>
      </c>
      <c r="K170" s="142" t="str">
        <f>'Presupuesto 2025'!Q170</f>
        <v>A-02-02-02-008-005</v>
      </c>
      <c r="L170" s="142">
        <f>'Presupuesto 2025'!R170</f>
        <v>0</v>
      </c>
      <c r="M170" s="142">
        <f>'Presupuesto 2025'!S170</f>
        <v>0</v>
      </c>
      <c r="N170" s="142">
        <f>'Presupuesto 2025'!T170</f>
        <v>0</v>
      </c>
      <c r="O170" s="142">
        <f>'Presupuesto 2025'!U170</f>
        <v>0</v>
      </c>
      <c r="P170" s="142" t="str">
        <f>'Presupuesto 2025'!V170</f>
        <v>c. SECRETARIA GENERAL</v>
      </c>
      <c r="Q170" s="142" t="str">
        <f>'Presupuesto 2025'!W170</f>
        <v>f. Talento Humano</v>
      </c>
      <c r="R170" s="142" t="str">
        <f>'Presupuesto 2025'!X170</f>
        <v>Talento Humano</v>
      </c>
      <c r="S170" s="142" t="str">
        <f>'Presupuesto 2025'!Y170</f>
        <v>Pago Comisión Nacional del Servicio Civil</v>
      </c>
      <c r="T170" s="143">
        <f>'Presupuesto 2025'!Z170</f>
        <v>0</v>
      </c>
      <c r="U170" s="143">
        <f>'Presupuesto 2025'!AA170</f>
        <v>0</v>
      </c>
      <c r="V170" s="143">
        <f>'Presupuesto 2025'!AB170</f>
        <v>0</v>
      </c>
      <c r="W170" s="143">
        <f>'Presupuesto 2025'!AC170</f>
        <v>0</v>
      </c>
      <c r="X170" s="143">
        <f>'Presupuesto 2025'!AD170</f>
        <v>0</v>
      </c>
      <c r="Y170" s="143">
        <f>'Presupuesto 2025'!AE170</f>
        <v>0</v>
      </c>
      <c r="Z170" s="143">
        <f>'Presupuesto 2025'!AF170</f>
        <v>0</v>
      </c>
      <c r="AA170" s="143">
        <f>'Presupuesto 2025'!AG170</f>
        <v>0</v>
      </c>
      <c r="AB170" s="143">
        <f>'Presupuesto 2025'!AH170</f>
        <v>0</v>
      </c>
      <c r="AC170" s="143">
        <f>'Presupuesto 2025'!AI170</f>
        <v>0</v>
      </c>
      <c r="AD170" s="143">
        <f>'Presupuesto 2025'!AJ170</f>
        <v>0</v>
      </c>
      <c r="AE170" s="143">
        <f>'Presupuesto 2025'!AK170</f>
        <v>0</v>
      </c>
      <c r="AF170" s="143">
        <f>'Presupuesto 2025'!AL170</f>
        <v>0</v>
      </c>
      <c r="AG170" s="143">
        <f>'Presupuesto 2025'!AM170</f>
        <v>0</v>
      </c>
      <c r="AH170" s="143">
        <f>'Presupuesto 2025'!AZ170</f>
        <v>0</v>
      </c>
    </row>
    <row r="171" spans="1:34" x14ac:dyDescent="0.25">
      <c r="A171" s="142">
        <f>'Presupuesto 2025'!G171</f>
        <v>360.22300000000001</v>
      </c>
      <c r="B171" s="142" t="str">
        <f>'Presupuesto 2025'!H171</f>
        <v>F</v>
      </c>
      <c r="C171" s="142" t="str">
        <f>'Presupuesto 2025'!I171</f>
        <v>G</v>
      </c>
      <c r="D171" s="142" t="str">
        <f>'Presupuesto 2025'!J171</f>
        <v>2. ADQUISICION DE BIENES Y SERVICIOS</v>
      </c>
      <c r="E171" s="142" t="str">
        <f>'Presupuesto 2025'!K171</f>
        <v>A-02-02</v>
      </c>
      <c r="F171" s="142" t="str">
        <f>'Presupuesto 2025'!L171</f>
        <v>ADQUISICIONES DIFERENTES DE ACTIVOS</v>
      </c>
      <c r="G171" s="142" t="str">
        <f>'Presupuesto 2025'!M171</f>
        <v>A-02-02-01</v>
      </c>
      <c r="H171" s="142" t="str">
        <f>'Presupuesto 2025'!N171</f>
        <v>MATERIALES Y SUMINISTROS</v>
      </c>
      <c r="I171" s="142" t="str">
        <f>'Presupuesto 2025'!O171</f>
        <v>A-02-02-01-004</v>
      </c>
      <c r="J171" s="142" t="str">
        <f>'Presupuesto 2025'!P171</f>
        <v>PRODUCTOS METÁLICOS Y PAQUETES DE SOFTWARE</v>
      </c>
      <c r="K171" s="142" t="str">
        <f>'Presupuesto 2025'!Q171</f>
        <v>A-02-02-01-004-008</v>
      </c>
      <c r="L171" s="142">
        <f>'Presupuesto 2025'!R171</f>
        <v>0</v>
      </c>
      <c r="M171" s="142">
        <f>'Presupuesto 2025'!S171</f>
        <v>0</v>
      </c>
      <c r="N171" s="142">
        <f>'Presupuesto 2025'!T171</f>
        <v>0</v>
      </c>
      <c r="O171" s="142">
        <f>'Presupuesto 2025'!U171</f>
        <v>0</v>
      </c>
      <c r="P171" s="142" t="str">
        <f>'Presupuesto 2025'!V171</f>
        <v>c. SECRETARIA GENERAL</v>
      </c>
      <c r="Q171" s="142" t="str">
        <f>'Presupuesto 2025'!W171</f>
        <v>f. Talento Humano</v>
      </c>
      <c r="R171" s="142" t="str">
        <f>'Presupuesto 2025'!X171</f>
        <v>Talento Humano</v>
      </c>
      <c r="S171" s="142" t="str">
        <f>'Presupuesto 2025'!Y171</f>
        <v>Apoyo Monturas</v>
      </c>
      <c r="T171" s="143">
        <f>'Presupuesto 2025'!Z171</f>
        <v>0</v>
      </c>
      <c r="U171" s="143">
        <f>'Presupuesto 2025'!AA171</f>
        <v>0</v>
      </c>
      <c r="V171" s="143">
        <f>'Presupuesto 2025'!AB171</f>
        <v>0</v>
      </c>
      <c r="W171" s="143">
        <f>'Presupuesto 2025'!AC171</f>
        <v>0</v>
      </c>
      <c r="X171" s="143">
        <f>'Presupuesto 2025'!AD171</f>
        <v>0</v>
      </c>
      <c r="Y171" s="143">
        <f>'Presupuesto 2025'!AE171</f>
        <v>0</v>
      </c>
      <c r="Z171" s="143">
        <f>'Presupuesto 2025'!AF171</f>
        <v>0</v>
      </c>
      <c r="AA171" s="143">
        <f>'Presupuesto 2025'!AG171</f>
        <v>0</v>
      </c>
      <c r="AB171" s="143">
        <f>'Presupuesto 2025'!AH171</f>
        <v>0</v>
      </c>
      <c r="AC171" s="143">
        <f>'Presupuesto 2025'!AI171</f>
        <v>0</v>
      </c>
      <c r="AD171" s="143">
        <f>'Presupuesto 2025'!AJ171</f>
        <v>0</v>
      </c>
      <c r="AE171" s="143">
        <f>'Presupuesto 2025'!AK171</f>
        <v>0</v>
      </c>
      <c r="AF171" s="143">
        <f>'Presupuesto 2025'!AL171</f>
        <v>0</v>
      </c>
      <c r="AG171" s="143">
        <f>'Presupuesto 2025'!AM171</f>
        <v>0</v>
      </c>
      <c r="AH171" s="143">
        <f>'Presupuesto 2025'!AZ171</f>
        <v>0</v>
      </c>
    </row>
    <row r="172" spans="1:34" x14ac:dyDescent="0.25">
      <c r="A172" s="142">
        <f>'Presupuesto 2025'!G172</f>
        <v>360.22399999999999</v>
      </c>
      <c r="B172" s="142" t="str">
        <f>'Presupuesto 2025'!H172</f>
        <v>F</v>
      </c>
      <c r="C172" s="142" t="str">
        <f>'Presupuesto 2025'!I172</f>
        <v>G</v>
      </c>
      <c r="D172" s="142" t="str">
        <f>'Presupuesto 2025'!J172</f>
        <v>2. ADQUISICION DE BIENES Y SERVICIOS</v>
      </c>
      <c r="E172" s="142" t="str">
        <f>'Presupuesto 2025'!K172</f>
        <v>A-02-02</v>
      </c>
      <c r="F172" s="142" t="str">
        <f>'Presupuesto 2025'!L172</f>
        <v>ADQUISICIONES DIFERENTES DE ACTIVOS</v>
      </c>
      <c r="G172" s="142" t="str">
        <f>'Presupuesto 2025'!M172</f>
        <v>A-02-02-02</v>
      </c>
      <c r="H172" s="142" t="str">
        <f>'Presupuesto 2025'!N172</f>
        <v>ADQUISICIÓN DE SERVICIOS</v>
      </c>
      <c r="I172" s="142" t="str">
        <f>'Presupuesto 2025'!O172</f>
        <v>A-02-02-02-010</v>
      </c>
      <c r="J172" s="142" t="str">
        <f>'Presupuesto 2025'!P172</f>
        <v>VIÁTICOS DE LOS FUNCIONARIOS EN COMISIÓN</v>
      </c>
      <c r="K172" s="142" t="str">
        <f>'Presupuesto 2025'!Q172</f>
        <v>A-02-02-02-010</v>
      </c>
      <c r="L172" s="142">
        <f>'Presupuesto 2025'!R172</f>
        <v>0</v>
      </c>
      <c r="M172" s="142">
        <f>'Presupuesto 2025'!S172</f>
        <v>0</v>
      </c>
      <c r="N172" s="142">
        <f>'Presupuesto 2025'!T172</f>
        <v>0</v>
      </c>
      <c r="O172" s="142">
        <f>'Presupuesto 2025'!U172</f>
        <v>0</v>
      </c>
      <c r="P172" s="142" t="str">
        <f>'Presupuesto 2025'!V172</f>
        <v>c. SECRETARIA GENERAL</v>
      </c>
      <c r="Q172" s="142" t="str">
        <f>'Presupuesto 2025'!W172</f>
        <v>f. Talento Humano</v>
      </c>
      <c r="R172" s="142" t="str">
        <f>'Presupuesto 2025'!X172</f>
        <v>Talento Humano</v>
      </c>
      <c r="S172" s="142" t="str">
        <f>'Presupuesto 2025'!Y172</f>
        <v xml:space="preserve">Financiamiento de área protegida a Nivel Nacional </v>
      </c>
      <c r="T172" s="143">
        <f>'Presupuesto 2025'!Z172</f>
        <v>0</v>
      </c>
      <c r="U172" s="143">
        <f>'Presupuesto 2025'!AA172</f>
        <v>0</v>
      </c>
      <c r="V172" s="143">
        <f>'Presupuesto 2025'!AB172</f>
        <v>0</v>
      </c>
      <c r="W172" s="143">
        <f>'Presupuesto 2025'!AC172</f>
        <v>0</v>
      </c>
      <c r="X172" s="143">
        <f>'Presupuesto 2025'!AD172</f>
        <v>0</v>
      </c>
      <c r="Y172" s="143">
        <f>'Presupuesto 2025'!AE172</f>
        <v>0</v>
      </c>
      <c r="Z172" s="143">
        <f>'Presupuesto 2025'!AF172</f>
        <v>0</v>
      </c>
      <c r="AA172" s="143">
        <f>'Presupuesto 2025'!AG172</f>
        <v>0</v>
      </c>
      <c r="AB172" s="143">
        <f>'Presupuesto 2025'!AH172</f>
        <v>0</v>
      </c>
      <c r="AC172" s="143">
        <f>'Presupuesto 2025'!AI172</f>
        <v>0</v>
      </c>
      <c r="AD172" s="143">
        <f>'Presupuesto 2025'!AJ172</f>
        <v>0</v>
      </c>
      <c r="AE172" s="143">
        <f>'Presupuesto 2025'!AK172</f>
        <v>0</v>
      </c>
      <c r="AF172" s="143">
        <f>'Presupuesto 2025'!AL172</f>
        <v>0</v>
      </c>
      <c r="AG172" s="143">
        <f>'Presupuesto 2025'!AM172</f>
        <v>0</v>
      </c>
      <c r="AH172" s="143">
        <f>'Presupuesto 2025'!AZ172</f>
        <v>0</v>
      </c>
    </row>
    <row r="173" spans="1:34" x14ac:dyDescent="0.25">
      <c r="A173" s="142">
        <f>'Presupuesto 2025'!G173</f>
        <v>360.22500000000002</v>
      </c>
      <c r="B173" s="142" t="str">
        <f>'Presupuesto 2025'!H173</f>
        <v>F</v>
      </c>
      <c r="C173" s="142" t="str">
        <f>'Presupuesto 2025'!I173</f>
        <v>G</v>
      </c>
      <c r="D173" s="142" t="str">
        <f>'Presupuesto 2025'!J173</f>
        <v>2. ADQUISICION DE BIENES Y SERVICIOS</v>
      </c>
      <c r="E173" s="142" t="str">
        <f>'Presupuesto 2025'!K173</f>
        <v>A-02-02</v>
      </c>
      <c r="F173" s="142" t="str">
        <f>'Presupuesto 2025'!L173</f>
        <v>ADQUISICIONES DIFERENTES DE ACTIVOS</v>
      </c>
      <c r="G173" s="142" t="str">
        <f>'Presupuesto 2025'!M173</f>
        <v>A-02-02-02</v>
      </c>
      <c r="H173" s="142" t="str">
        <f>'Presupuesto 2025'!N173</f>
        <v>ADQUISICIÓN DE SERVICIOS</v>
      </c>
      <c r="I173" s="142" t="str">
        <f>'Presupuesto 2025'!O173</f>
        <v>A-02-02-02-010</v>
      </c>
      <c r="J173" s="142" t="str">
        <f>'Presupuesto 2025'!P173</f>
        <v>VIÁTICOS DE LOS FUNCIONARIOS EN COMISIÓN</v>
      </c>
      <c r="K173" s="142" t="str">
        <f>'Presupuesto 2025'!Q173</f>
        <v>A-02-02-02-010</v>
      </c>
      <c r="L173" s="142">
        <f>'Presupuesto 2025'!R173</f>
        <v>0</v>
      </c>
      <c r="M173" s="142">
        <f>'Presupuesto 2025'!S173</f>
        <v>0</v>
      </c>
      <c r="N173" s="142">
        <f>'Presupuesto 2025'!T173</f>
        <v>0</v>
      </c>
      <c r="O173" s="142">
        <f>'Presupuesto 2025'!U173</f>
        <v>0</v>
      </c>
      <c r="P173" s="142" t="str">
        <f>'Presupuesto 2025'!V173</f>
        <v>c. SECRETARIA GENERAL</v>
      </c>
      <c r="Q173" s="142" t="str">
        <f>'Presupuesto 2025'!W173</f>
        <v>f. Talento Humano</v>
      </c>
      <c r="R173" s="142" t="str">
        <f>'Presupuesto 2025'!X173</f>
        <v>Talento Humano</v>
      </c>
      <c r="S173" s="142" t="str">
        <f>'Presupuesto 2025'!Y173</f>
        <v>Licenciamiento para desarrollo de cursos virtuales</v>
      </c>
      <c r="T173" s="143">
        <f>'Presupuesto 2025'!Z173</f>
        <v>10000000</v>
      </c>
      <c r="U173" s="143">
        <f>'Presupuesto 2025'!AA173</f>
        <v>0</v>
      </c>
      <c r="V173" s="143">
        <f>'Presupuesto 2025'!AB173</f>
        <v>0</v>
      </c>
      <c r="W173" s="143">
        <f>'Presupuesto 2025'!AC173</f>
        <v>0</v>
      </c>
      <c r="X173" s="143">
        <f>'Presupuesto 2025'!AD173</f>
        <v>0</v>
      </c>
      <c r="Y173" s="143">
        <f>'Presupuesto 2025'!AE173</f>
        <v>0</v>
      </c>
      <c r="Z173" s="143">
        <f>'Presupuesto 2025'!AF173</f>
        <v>0</v>
      </c>
      <c r="AA173" s="143">
        <f>'Presupuesto 2025'!AG173</f>
        <v>0</v>
      </c>
      <c r="AB173" s="143">
        <f>'Presupuesto 2025'!AH173</f>
        <v>0</v>
      </c>
      <c r="AC173" s="143">
        <f>'Presupuesto 2025'!AI173</f>
        <v>0</v>
      </c>
      <c r="AD173" s="143">
        <f>'Presupuesto 2025'!AJ173</f>
        <v>0</v>
      </c>
      <c r="AE173" s="143">
        <f>'Presupuesto 2025'!AK173</f>
        <v>0</v>
      </c>
      <c r="AF173" s="143">
        <f>'Presupuesto 2025'!AL173</f>
        <v>0</v>
      </c>
      <c r="AG173" s="143">
        <f>'Presupuesto 2025'!AM173</f>
        <v>0</v>
      </c>
      <c r="AH173" s="143">
        <f>'Presupuesto 2025'!AZ173</f>
        <v>10000000</v>
      </c>
    </row>
    <row r="174" spans="1:34" x14ac:dyDescent="0.25">
      <c r="A174" s="142">
        <f>'Presupuesto 2025'!G174</f>
        <v>360.226</v>
      </c>
      <c r="B174" s="142" t="str">
        <f>'Presupuesto 2025'!H174</f>
        <v>F</v>
      </c>
      <c r="C174" s="142" t="str">
        <f>'Presupuesto 2025'!I174</f>
        <v>G</v>
      </c>
      <c r="D174" s="142" t="str">
        <f>'Presupuesto 2025'!J174</f>
        <v>2. ADQUISICION DE BIENES Y SERVICIOS</v>
      </c>
      <c r="E174" s="142" t="str">
        <f>'Presupuesto 2025'!K174</f>
        <v>A-02-02</v>
      </c>
      <c r="F174" s="142" t="str">
        <f>'Presupuesto 2025'!L174</f>
        <v>ADQUISICIONES DIFERENTES DE ACTIVOS</v>
      </c>
      <c r="G174" s="142" t="str">
        <f>'Presupuesto 2025'!M174</f>
        <v>A-02-02-02</v>
      </c>
      <c r="H174" s="142" t="str">
        <f>'Presupuesto 2025'!N174</f>
        <v>ADQUISICIÓN DE SERVICIOS</v>
      </c>
      <c r="I174" s="142" t="str">
        <f>'Presupuesto 2025'!O174</f>
        <v>A-02-02-02-009</v>
      </c>
      <c r="J174" s="142" t="str">
        <f>'Presupuesto 2025'!P174</f>
        <v>SERVICIOS PARA LA COMUNIDAD, SOCIALES Y PERSONALES</v>
      </c>
      <c r="K174" s="142" t="str">
        <f>'Presupuesto 2025'!Q174</f>
        <v>A-02-02-02-009-006</v>
      </c>
      <c r="L174" s="142">
        <f>'Presupuesto 2025'!R174</f>
        <v>0</v>
      </c>
      <c r="M174" s="142">
        <f>'Presupuesto 2025'!S174</f>
        <v>0</v>
      </c>
      <c r="N174" s="142">
        <f>'Presupuesto 2025'!T174</f>
        <v>0</v>
      </c>
      <c r="O174" s="142">
        <f>'Presupuesto 2025'!U174</f>
        <v>0</v>
      </c>
      <c r="P174" s="142" t="str">
        <f>'Presupuesto 2025'!V174</f>
        <v>c. SECRETARIA GENERAL</v>
      </c>
      <c r="Q174" s="142" t="str">
        <f>'Presupuesto 2025'!W174</f>
        <v>f. Talento Humano</v>
      </c>
      <c r="R174" s="142" t="str">
        <f>'Presupuesto 2025'!X174</f>
        <v>Talento Humano</v>
      </c>
      <c r="S174" s="142" t="str">
        <f>'Presupuesto 2025'!Y174</f>
        <v>Bienestar Social en Salud y Educación Física</v>
      </c>
      <c r="T174" s="143">
        <f>'Presupuesto 2025'!Z174</f>
        <v>0</v>
      </c>
      <c r="U174" s="143">
        <f>'Presupuesto 2025'!AA174</f>
        <v>0</v>
      </c>
      <c r="V174" s="143">
        <f>'Presupuesto 2025'!AB174</f>
        <v>0</v>
      </c>
      <c r="W174" s="143">
        <f>'Presupuesto 2025'!AC174</f>
        <v>0</v>
      </c>
      <c r="X174" s="143">
        <f>'Presupuesto 2025'!AD174</f>
        <v>0</v>
      </c>
      <c r="Y174" s="143">
        <f>'Presupuesto 2025'!AE174</f>
        <v>0</v>
      </c>
      <c r="Z174" s="143">
        <f>'Presupuesto 2025'!AF174</f>
        <v>0</v>
      </c>
      <c r="AA174" s="143">
        <f>'Presupuesto 2025'!AG174</f>
        <v>0</v>
      </c>
      <c r="AB174" s="143">
        <f>'Presupuesto 2025'!AH174</f>
        <v>0</v>
      </c>
      <c r="AC174" s="143">
        <f>'Presupuesto 2025'!AI174</f>
        <v>0</v>
      </c>
      <c r="AD174" s="143">
        <f>'Presupuesto 2025'!AJ174</f>
        <v>0</v>
      </c>
      <c r="AE174" s="143">
        <f>'Presupuesto 2025'!AK174</f>
        <v>0</v>
      </c>
      <c r="AF174" s="143">
        <f>'Presupuesto 2025'!AL174</f>
        <v>0</v>
      </c>
      <c r="AG174" s="143">
        <f>'Presupuesto 2025'!AM174</f>
        <v>0</v>
      </c>
      <c r="AH174" s="143">
        <f>'Presupuesto 2025'!AZ174</f>
        <v>0</v>
      </c>
    </row>
    <row r="175" spans="1:34" x14ac:dyDescent="0.25">
      <c r="A175" s="142">
        <f>'Presupuesto 2025'!G175</f>
        <v>360.303</v>
      </c>
      <c r="B175" s="142" t="str">
        <f>'Presupuesto 2025'!H175</f>
        <v>F</v>
      </c>
      <c r="C175" s="142" t="str">
        <f>'Presupuesto 2025'!I175</f>
        <v>T</v>
      </c>
      <c r="D175" s="142" t="str">
        <f>'Presupuesto 2025'!J175</f>
        <v xml:space="preserve">3. TRANSFERENCIAS </v>
      </c>
      <c r="E175" s="142" t="str">
        <f>'Presupuesto 2025'!K175</f>
        <v>A-03-03-01-001</v>
      </c>
      <c r="F175" s="142" t="str">
        <f>'Presupuesto 2025'!L175</f>
        <v>FONDO DE PROGRAMAS ESPECIALES PARA LA PAZ: PROGRAMA DE REINTEGRACIÓN SOCIAL Y ECONÓMICA</v>
      </c>
      <c r="G175" s="142" t="str">
        <f>'Presupuesto 2025'!M175</f>
        <v>A-03-03-01-001</v>
      </c>
      <c r="H175" s="142" t="str">
        <f>'Presupuesto 2025'!N175</f>
        <v>FONDO DE PROGRAMAS ESPECIALES PARA LA PAZ: PROGRAMA DE REINTEGRACIÓN SOCIAL Y ECONÓMICA</v>
      </c>
      <c r="I175" s="142" t="str">
        <f>'Presupuesto 2025'!O175</f>
        <v>A-03-03-01-001</v>
      </c>
      <c r="J175" s="142" t="str">
        <f>'Presupuesto 2025'!P175</f>
        <v>FONDO DE PROGRAMAS ESPECIALES PARA LA PAZ: PROGRAMA DE REINTEGRACIÓN SOCIAL Y ECONÓMICA</v>
      </c>
      <c r="K175" s="142" t="str">
        <f>'Presupuesto 2025'!Q175</f>
        <v>A-03-03-01-001</v>
      </c>
      <c r="L175" s="142">
        <f>'Presupuesto 2025'!R175</f>
        <v>0</v>
      </c>
      <c r="M175" s="142">
        <f>'Presupuesto 2025'!S175</f>
        <v>0</v>
      </c>
      <c r="N175" s="142">
        <f>'Presupuesto 2025'!T175</f>
        <v>0</v>
      </c>
      <c r="O175" s="142">
        <f>'Presupuesto 2025'!U175</f>
        <v>0</v>
      </c>
      <c r="P175" s="142" t="str">
        <f>'Presupuesto 2025'!V175</f>
        <v>c. SECRETARIA GENERAL</v>
      </c>
      <c r="Q175" s="142" t="str">
        <f>'Presupuesto 2025'!W175</f>
        <v>f. Talento Humano</v>
      </c>
      <c r="R175" s="142" t="str">
        <f>'Presupuesto 2025'!X175</f>
        <v>Talento Humano</v>
      </c>
      <c r="S175" s="142" t="str">
        <f>'Presupuesto 2025'!Y175</f>
        <v>Elementos de SST, emergencias y ergonómicos</v>
      </c>
      <c r="T175" s="143">
        <f>'Presupuesto 2025'!Z175</f>
        <v>0</v>
      </c>
      <c r="U175" s="143">
        <f>'Presupuesto 2025'!AA175</f>
        <v>0</v>
      </c>
      <c r="V175" s="143">
        <f>'Presupuesto 2025'!AB175</f>
        <v>0</v>
      </c>
      <c r="W175" s="143">
        <f>'Presupuesto 2025'!AC175</f>
        <v>0</v>
      </c>
      <c r="X175" s="143">
        <f>'Presupuesto 2025'!AD175</f>
        <v>0</v>
      </c>
      <c r="Y175" s="143">
        <f>'Presupuesto 2025'!AE175</f>
        <v>0</v>
      </c>
      <c r="Z175" s="143">
        <f>'Presupuesto 2025'!AF175</f>
        <v>0</v>
      </c>
      <c r="AA175" s="143">
        <f>'Presupuesto 2025'!AG175</f>
        <v>0</v>
      </c>
      <c r="AB175" s="143">
        <f>'Presupuesto 2025'!AH175</f>
        <v>0</v>
      </c>
      <c r="AC175" s="143">
        <f>'Presupuesto 2025'!AI175</f>
        <v>0</v>
      </c>
      <c r="AD175" s="143">
        <f>'Presupuesto 2025'!AJ175</f>
        <v>0</v>
      </c>
      <c r="AE175" s="143">
        <f>'Presupuesto 2025'!AK175</f>
        <v>0</v>
      </c>
      <c r="AF175" s="143">
        <f>'Presupuesto 2025'!AL175</f>
        <v>0</v>
      </c>
      <c r="AG175" s="143">
        <f>'Presupuesto 2025'!AM175</f>
        <v>0</v>
      </c>
      <c r="AH175" s="143">
        <f>'Presupuesto 2025'!AZ175</f>
        <v>0</v>
      </c>
    </row>
    <row r="176" spans="1:34" x14ac:dyDescent="0.25">
      <c r="A176" s="142">
        <f>'Presupuesto 2025'!G176</f>
        <v>360.22699999999998</v>
      </c>
      <c r="B176" s="142" t="str">
        <f>'Presupuesto 2025'!H176</f>
        <v>F</v>
      </c>
      <c r="C176" s="142" t="str">
        <f>'Presupuesto 2025'!I176</f>
        <v>G</v>
      </c>
      <c r="D176" s="142" t="str">
        <f>'Presupuesto 2025'!J176</f>
        <v>2. ADQUISICION DE BIENES Y SERVICIOS</v>
      </c>
      <c r="E176" s="142" t="str">
        <f>'Presupuesto 2025'!K176</f>
        <v>A-02-02</v>
      </c>
      <c r="F176" s="142" t="str">
        <f>'Presupuesto 2025'!L176</f>
        <v>ADQUISICIONES DIFERENTES DE ACTIVOS</v>
      </c>
      <c r="G176" s="142" t="str">
        <f>'Presupuesto 2025'!M176</f>
        <v>A-02-02-02</v>
      </c>
      <c r="H176" s="142" t="str">
        <f>'Presupuesto 2025'!N176</f>
        <v>ADQUISICIÓN DE SERVICIOS</v>
      </c>
      <c r="I176" s="142" t="str">
        <f>'Presupuesto 2025'!O176</f>
        <v>A-02-02-02-008</v>
      </c>
      <c r="J176" s="142" t="str">
        <f>'Presupuesto 2025'!P176</f>
        <v xml:space="preserve">SERVICIOS PRESTADOS A LAS EMPRESAS Y SERVICIOS DE PRODUCCIÓN </v>
      </c>
      <c r="K176" s="142" t="str">
        <f>'Presupuesto 2025'!Q176</f>
        <v>A-02-02-02-008-003</v>
      </c>
      <c r="L176" s="142">
        <f>'Presupuesto 2025'!R176</f>
        <v>0</v>
      </c>
      <c r="M176" s="142">
        <f>'Presupuesto 2025'!S176</f>
        <v>0</v>
      </c>
      <c r="N176" s="142">
        <f>'Presupuesto 2025'!T176</f>
        <v>0</v>
      </c>
      <c r="O176" s="142">
        <f>'Presupuesto 2025'!U176</f>
        <v>0</v>
      </c>
      <c r="P176" s="142" t="str">
        <f>'Presupuesto 2025'!V176</f>
        <v>c. SECRETARIA GENERAL</v>
      </c>
      <c r="Q176" s="142" t="str">
        <f>'Presupuesto 2025'!W176</f>
        <v>f. Talento Humano</v>
      </c>
      <c r="R176" s="142" t="str">
        <f>'Presupuesto 2025'!X176</f>
        <v>Talento Humano</v>
      </c>
      <c r="S176" s="142" t="str">
        <f>'Presupuesto 2025'!Y176</f>
        <v>Implementación Sello Equipares</v>
      </c>
      <c r="T176" s="143">
        <f>'Presupuesto 2025'!Z176</f>
        <v>0</v>
      </c>
      <c r="U176" s="143">
        <f>'Presupuesto 2025'!AA176</f>
        <v>0</v>
      </c>
      <c r="V176" s="143">
        <f>'Presupuesto 2025'!AB176</f>
        <v>0</v>
      </c>
      <c r="W176" s="143">
        <f>'Presupuesto 2025'!AC176</f>
        <v>0</v>
      </c>
      <c r="X176" s="143">
        <f>'Presupuesto 2025'!AD176</f>
        <v>0</v>
      </c>
      <c r="Y176" s="143">
        <f>'Presupuesto 2025'!AE176</f>
        <v>0</v>
      </c>
      <c r="Z176" s="143">
        <f>'Presupuesto 2025'!AF176</f>
        <v>0</v>
      </c>
      <c r="AA176" s="143">
        <f>'Presupuesto 2025'!AG176</f>
        <v>0</v>
      </c>
      <c r="AB176" s="143">
        <f>'Presupuesto 2025'!AH176</f>
        <v>0</v>
      </c>
      <c r="AC176" s="143">
        <f>'Presupuesto 2025'!AI176</f>
        <v>0</v>
      </c>
      <c r="AD176" s="143">
        <f>'Presupuesto 2025'!AJ176</f>
        <v>0</v>
      </c>
      <c r="AE176" s="143">
        <f>'Presupuesto 2025'!AK176</f>
        <v>0</v>
      </c>
      <c r="AF176" s="143">
        <f>'Presupuesto 2025'!AL176</f>
        <v>0</v>
      </c>
      <c r="AG176" s="143">
        <f>'Presupuesto 2025'!AM176</f>
        <v>0</v>
      </c>
      <c r="AH176" s="143">
        <f>'Presupuesto 2025'!AZ176</f>
        <v>0</v>
      </c>
    </row>
    <row r="177" spans="1:34" x14ac:dyDescent="0.25">
      <c r="A177" s="142">
        <f>'Presupuesto 2025'!G177</f>
        <v>410.101</v>
      </c>
      <c r="B177" s="142" t="str">
        <f>'Presupuesto 2025'!H177</f>
        <v>F</v>
      </c>
      <c r="C177" s="142" t="str">
        <f>'Presupuesto 2025'!I177</f>
        <v>P</v>
      </c>
      <c r="D177" s="142" t="str">
        <f>'Presupuesto 2025'!J177</f>
        <v>1. GASTOS DE PERSONAL</v>
      </c>
      <c r="E177" s="142" t="str">
        <f>'Presupuesto 2025'!K177</f>
        <v>A-01-01-01</v>
      </c>
      <c r="F177" s="142" t="str">
        <f>'Presupuesto 2025'!L177</f>
        <v>SALARIO</v>
      </c>
      <c r="G177" s="142" t="str">
        <f>'Presupuesto 2025'!M177</f>
        <v>A-01-01-01</v>
      </c>
      <c r="H177" s="142" t="str">
        <f>'Presupuesto 2025'!N177</f>
        <v>SALARIO</v>
      </c>
      <c r="I177" s="142" t="str">
        <f>'Presupuesto 2025'!O177</f>
        <v>A-01-01-01</v>
      </c>
      <c r="J177" s="142" t="str">
        <f>'Presupuesto 2025'!P177</f>
        <v>SALARIO</v>
      </c>
      <c r="K177" s="142" t="str">
        <f>'Presupuesto 2025'!Q177</f>
        <v>A-01-01-01</v>
      </c>
      <c r="L177" s="142">
        <f>'Presupuesto 2025'!R177</f>
        <v>0</v>
      </c>
      <c r="M177" s="142">
        <f>'Presupuesto 2025'!S177</f>
        <v>0</v>
      </c>
      <c r="N177" s="142">
        <f>'Presupuesto 2025'!T177</f>
        <v>0</v>
      </c>
      <c r="O177" s="142">
        <f>'Presupuesto 2025'!U177</f>
        <v>0</v>
      </c>
      <c r="P177" s="142" t="str">
        <f>'Presupuesto 2025'!V177</f>
        <v>c. SECRETARIA GENERAL</v>
      </c>
      <c r="Q177" s="142" t="str">
        <f>'Presupuesto 2025'!W177</f>
        <v xml:space="preserve">4. PROYECCION PLANTA DE PERSONAL </v>
      </c>
      <c r="R177" s="142" t="str">
        <f>'Presupuesto 2025'!X177</f>
        <v xml:space="preserve">Nómina Planta Funcionarios </v>
      </c>
      <c r="S177" s="142" t="str">
        <f>'Presupuesto 2025'!Y177</f>
        <v>Nómina Planta Funcionarios ARN - Salario</v>
      </c>
      <c r="T177" s="143">
        <f>'Presupuesto 2025'!Z177</f>
        <v>37697000000</v>
      </c>
      <c r="U177" s="143">
        <f>'Presupuesto 2025'!AA177</f>
        <v>0</v>
      </c>
      <c r="V177" s="143">
        <f>'Presupuesto 2025'!AB177</f>
        <v>0</v>
      </c>
      <c r="W177" s="143">
        <f>'Presupuesto 2025'!AC177</f>
        <v>0</v>
      </c>
      <c r="X177" s="143">
        <f>'Presupuesto 2025'!AD177</f>
        <v>0</v>
      </c>
      <c r="Y177" s="143">
        <f>'Presupuesto 2025'!AE177</f>
        <v>0</v>
      </c>
      <c r="Z177" s="143">
        <f>'Presupuesto 2025'!AF177</f>
        <v>0</v>
      </c>
      <c r="AA177" s="143">
        <f>'Presupuesto 2025'!AG177</f>
        <v>0</v>
      </c>
      <c r="AB177" s="143">
        <f>'Presupuesto 2025'!AH177</f>
        <v>0</v>
      </c>
      <c r="AC177" s="143">
        <f>'Presupuesto 2025'!AI177</f>
        <v>0</v>
      </c>
      <c r="AD177" s="143">
        <f>'Presupuesto 2025'!AJ177</f>
        <v>0</v>
      </c>
      <c r="AE177" s="143">
        <f>'Presupuesto 2025'!AK177</f>
        <v>0</v>
      </c>
      <c r="AF177" s="143">
        <f>'Presupuesto 2025'!AL177</f>
        <v>0</v>
      </c>
      <c r="AG177" s="143">
        <f>'Presupuesto 2025'!AM177</f>
        <v>0</v>
      </c>
      <c r="AH177" s="143">
        <f>'Presupuesto 2025'!AZ177</f>
        <v>37697000000</v>
      </c>
    </row>
    <row r="178" spans="1:34" x14ac:dyDescent="0.25">
      <c r="A178" s="142">
        <f>'Presupuesto 2025'!G178</f>
        <v>410.10199999999998</v>
      </c>
      <c r="B178" s="142" t="str">
        <f>'Presupuesto 2025'!H178</f>
        <v>F</v>
      </c>
      <c r="C178" s="142" t="str">
        <f>'Presupuesto 2025'!I178</f>
        <v>P</v>
      </c>
      <c r="D178" s="142" t="str">
        <f>'Presupuesto 2025'!J178</f>
        <v>1. GASTOS DE PERSONAL</v>
      </c>
      <c r="E178" s="142" t="str">
        <f>'Presupuesto 2025'!K178</f>
        <v>A-01-01-02</v>
      </c>
      <c r="F178" s="142" t="str">
        <f>'Presupuesto 2025'!L178</f>
        <v>CONTRIBUCIONES INHERENTES A LA NOMINA</v>
      </c>
      <c r="G178" s="142" t="str">
        <f>'Presupuesto 2025'!M178</f>
        <v>A-01-01-02</v>
      </c>
      <c r="H178" s="142" t="str">
        <f>'Presupuesto 2025'!N178</f>
        <v>CONTRIBUCIONES INHERENTES A LA NOMINA</v>
      </c>
      <c r="I178" s="142" t="str">
        <f>'Presupuesto 2025'!O178</f>
        <v>A-01-01-02</v>
      </c>
      <c r="J178" s="142" t="str">
        <f>'Presupuesto 2025'!P178</f>
        <v>CONTRIBUCIONES INHERENTES A LA NOMINA</v>
      </c>
      <c r="K178" s="142" t="str">
        <f>'Presupuesto 2025'!Q178</f>
        <v>A-01-01-02</v>
      </c>
      <c r="L178" s="142">
        <f>'Presupuesto 2025'!R178</f>
        <v>0</v>
      </c>
      <c r="M178" s="142">
        <f>'Presupuesto 2025'!S178</f>
        <v>0</v>
      </c>
      <c r="N178" s="142">
        <f>'Presupuesto 2025'!T178</f>
        <v>0</v>
      </c>
      <c r="O178" s="142">
        <f>'Presupuesto 2025'!U178</f>
        <v>0</v>
      </c>
      <c r="P178" s="142" t="str">
        <f>'Presupuesto 2025'!V178</f>
        <v>c. SECRETARIA GENERAL</v>
      </c>
      <c r="Q178" s="142" t="str">
        <f>'Presupuesto 2025'!W178</f>
        <v xml:space="preserve">4. PROYECCION PLANTA DE PERSONAL </v>
      </c>
      <c r="R178" s="142" t="str">
        <f>'Presupuesto 2025'!X178</f>
        <v xml:space="preserve">Nómina Planta Funcionarios </v>
      </c>
      <c r="S178" s="142" t="str">
        <f>'Presupuesto 2025'!Y178</f>
        <v>Nómina Planta Funcionarios ARN - Contribuciones inherentes a la nómina</v>
      </c>
      <c r="T178" s="143">
        <f>'Presupuesto 2025'!Z178</f>
        <v>13676000000</v>
      </c>
      <c r="U178" s="143">
        <f>'Presupuesto 2025'!AA178</f>
        <v>0</v>
      </c>
      <c r="V178" s="143">
        <f>'Presupuesto 2025'!AB178</f>
        <v>0</v>
      </c>
      <c r="W178" s="143">
        <f>'Presupuesto 2025'!AC178</f>
        <v>0</v>
      </c>
      <c r="X178" s="143">
        <f>'Presupuesto 2025'!AD178</f>
        <v>0</v>
      </c>
      <c r="Y178" s="143">
        <f>'Presupuesto 2025'!AE178</f>
        <v>0</v>
      </c>
      <c r="Z178" s="143">
        <f>'Presupuesto 2025'!AF178</f>
        <v>0</v>
      </c>
      <c r="AA178" s="143">
        <f>'Presupuesto 2025'!AG178</f>
        <v>0</v>
      </c>
      <c r="AB178" s="143">
        <f>'Presupuesto 2025'!AH178</f>
        <v>0</v>
      </c>
      <c r="AC178" s="143">
        <f>'Presupuesto 2025'!AI178</f>
        <v>0</v>
      </c>
      <c r="AD178" s="143">
        <f>'Presupuesto 2025'!AJ178</f>
        <v>0</v>
      </c>
      <c r="AE178" s="143">
        <f>'Presupuesto 2025'!AK178</f>
        <v>0</v>
      </c>
      <c r="AF178" s="143">
        <f>'Presupuesto 2025'!AL178</f>
        <v>0</v>
      </c>
      <c r="AG178" s="143">
        <f>'Presupuesto 2025'!AM178</f>
        <v>0</v>
      </c>
      <c r="AH178" s="143">
        <f>'Presupuesto 2025'!AZ178</f>
        <v>13676000000</v>
      </c>
    </row>
    <row r="179" spans="1:34" x14ac:dyDescent="0.25">
      <c r="A179" s="142">
        <f>'Presupuesto 2025'!G179</f>
        <v>410.10300000000001</v>
      </c>
      <c r="B179" s="142" t="str">
        <f>'Presupuesto 2025'!H179</f>
        <v>F</v>
      </c>
      <c r="C179" s="142" t="str">
        <f>'Presupuesto 2025'!I179</f>
        <v>P</v>
      </c>
      <c r="D179" s="142" t="str">
        <f>'Presupuesto 2025'!J179</f>
        <v>1. GASTOS DE PERSONAL</v>
      </c>
      <c r="E179" s="142" t="str">
        <f>'Presupuesto 2025'!K179</f>
        <v>A-01-01-03</v>
      </c>
      <c r="F179" s="142" t="str">
        <f>'Presupuesto 2025'!L179</f>
        <v>REMUNERACIONES NO CONSTITUTIVAS DE FACTOR SALARIAL</v>
      </c>
      <c r="G179" s="142" t="str">
        <f>'Presupuesto 2025'!M179</f>
        <v>A-01-01-03</v>
      </c>
      <c r="H179" s="142" t="str">
        <f>'Presupuesto 2025'!N179</f>
        <v>REMUNERACIONES NO CONSTITUTIVAS DE FACTOR SALARIAL</v>
      </c>
      <c r="I179" s="142" t="str">
        <f>'Presupuesto 2025'!O179</f>
        <v>A-01-01-03</v>
      </c>
      <c r="J179" s="142" t="str">
        <f>'Presupuesto 2025'!P179</f>
        <v>REMUNERACIONES NO CONSTITUTIVAS DE FACTOR SALARIAL</v>
      </c>
      <c r="K179" s="142" t="str">
        <f>'Presupuesto 2025'!Q179</f>
        <v>A-01-01-03</v>
      </c>
      <c r="L179" s="142">
        <f>'Presupuesto 2025'!R179</f>
        <v>0</v>
      </c>
      <c r="M179" s="142">
        <f>'Presupuesto 2025'!S179</f>
        <v>0</v>
      </c>
      <c r="N179" s="142">
        <f>'Presupuesto 2025'!T179</f>
        <v>0</v>
      </c>
      <c r="O179" s="142">
        <f>'Presupuesto 2025'!U179</f>
        <v>0</v>
      </c>
      <c r="P179" s="142" t="str">
        <f>'Presupuesto 2025'!V179</f>
        <v>c. SECRETARIA GENERAL</v>
      </c>
      <c r="Q179" s="142" t="str">
        <f>'Presupuesto 2025'!W179</f>
        <v xml:space="preserve">4. PROYECCION PLANTA DE PERSONAL </v>
      </c>
      <c r="R179" s="142" t="str">
        <f>'Presupuesto 2025'!X179</f>
        <v xml:space="preserve">Nómina Planta Funcionarios </v>
      </c>
      <c r="S179" s="142" t="str">
        <f>'Presupuesto 2025'!Y179</f>
        <v>Nómina Planta Funcionarios ARN - Remuneraciones no constitutivas de factor salarial</v>
      </c>
      <c r="T179" s="143">
        <f>'Presupuesto 2025'!Z179</f>
        <v>3226000000</v>
      </c>
      <c r="U179" s="143">
        <f>'Presupuesto 2025'!AA179</f>
        <v>0</v>
      </c>
      <c r="V179" s="143">
        <f>'Presupuesto 2025'!AB179</f>
        <v>0</v>
      </c>
      <c r="W179" s="143">
        <f>'Presupuesto 2025'!AC179</f>
        <v>0</v>
      </c>
      <c r="X179" s="143">
        <f>'Presupuesto 2025'!AD179</f>
        <v>0</v>
      </c>
      <c r="Y179" s="143">
        <f>'Presupuesto 2025'!AE179</f>
        <v>0</v>
      </c>
      <c r="Z179" s="143">
        <f>'Presupuesto 2025'!AF179</f>
        <v>0</v>
      </c>
      <c r="AA179" s="143">
        <f>'Presupuesto 2025'!AG179</f>
        <v>0</v>
      </c>
      <c r="AB179" s="143">
        <f>'Presupuesto 2025'!AH179</f>
        <v>0</v>
      </c>
      <c r="AC179" s="143">
        <f>'Presupuesto 2025'!AI179</f>
        <v>0</v>
      </c>
      <c r="AD179" s="143">
        <f>'Presupuesto 2025'!AJ179</f>
        <v>0</v>
      </c>
      <c r="AE179" s="143">
        <f>'Presupuesto 2025'!AK179</f>
        <v>0</v>
      </c>
      <c r="AF179" s="143">
        <f>'Presupuesto 2025'!AL179</f>
        <v>0</v>
      </c>
      <c r="AG179" s="143">
        <f>'Presupuesto 2025'!AM179</f>
        <v>0</v>
      </c>
      <c r="AH179" s="143">
        <f>'Presupuesto 2025'!AZ179</f>
        <v>3226000000</v>
      </c>
    </row>
    <row r="180" spans="1:34" x14ac:dyDescent="0.25">
      <c r="A180" s="142">
        <f>'Presupuesto 2025'!G180</f>
        <v>410.30099999999999</v>
      </c>
      <c r="B180" s="142" t="str">
        <f>'Presupuesto 2025'!H180</f>
        <v>F</v>
      </c>
      <c r="C180" s="142" t="str">
        <f>'Presupuesto 2025'!I180</f>
        <v>TP</v>
      </c>
      <c r="D180" s="142" t="str">
        <f>'Presupuesto 2025'!J180</f>
        <v>3. TRANSFERENCIAS PERSONAL</v>
      </c>
      <c r="E180" s="142" t="str">
        <f>'Presupuesto 2025'!K180</f>
        <v>A-03-04</v>
      </c>
      <c r="F180" s="142" t="str">
        <f>'Presupuesto 2025'!L180</f>
        <v>PRESTACIONES SOCIALES</v>
      </c>
      <c r="G180" s="142" t="str">
        <f>'Presupuesto 2025'!M180</f>
        <v>A-03-04-02</v>
      </c>
      <c r="H180" s="142" t="str">
        <f>'Presupuesto 2025'!N180</f>
        <v>PRESTACIONES SOCIALES RELACIONADAS CON EL EMPLEO</v>
      </c>
      <c r="I180" s="142" t="str">
        <f>'Presupuesto 2025'!O180</f>
        <v>A-03-04-02-012</v>
      </c>
      <c r="J180" s="142" t="str">
        <f>'Presupuesto 2025'!P180</f>
        <v>INCAPACIDADES Y LICENCIAS DE MATERNIDAD Y PATERNIDAD (NO DE PENSIONES)</v>
      </c>
      <c r="K180" s="142" t="str">
        <f>'Presupuesto 2025'!Q180</f>
        <v>A-03-04-02-12-001</v>
      </c>
      <c r="L180" s="142">
        <f>'Presupuesto 2025'!R180</f>
        <v>0</v>
      </c>
      <c r="M180" s="142">
        <f>'Presupuesto 2025'!S180</f>
        <v>0</v>
      </c>
      <c r="N180" s="142">
        <f>'Presupuesto 2025'!T180</f>
        <v>0</v>
      </c>
      <c r="O180" s="142">
        <f>'Presupuesto 2025'!U180</f>
        <v>0</v>
      </c>
      <c r="P180" s="142" t="str">
        <f>'Presupuesto 2025'!V180</f>
        <v>c. SECRETARIA GENERAL</v>
      </c>
      <c r="Q180" s="142" t="str">
        <f>'Presupuesto 2025'!W180</f>
        <v xml:space="preserve">4. PROYECCION PLANTA DE PERSONAL </v>
      </c>
      <c r="R180" s="142" t="str">
        <f>'Presupuesto 2025'!X180</f>
        <v xml:space="preserve">Nómina Planta Funcionarios </v>
      </c>
      <c r="S180" s="142" t="str">
        <f>'Presupuesto 2025'!Y180</f>
        <v>Incapacidades (no de pensiones)</v>
      </c>
      <c r="T180" s="143">
        <f>'Presupuesto 2025'!Z180</f>
        <v>80000000</v>
      </c>
      <c r="U180" s="143">
        <f>'Presupuesto 2025'!AA180</f>
        <v>0</v>
      </c>
      <c r="V180" s="143">
        <f>'Presupuesto 2025'!AB180</f>
        <v>0</v>
      </c>
      <c r="W180" s="143">
        <f>'Presupuesto 2025'!AC180</f>
        <v>0</v>
      </c>
      <c r="X180" s="143">
        <f>'Presupuesto 2025'!AD180</f>
        <v>0</v>
      </c>
      <c r="Y180" s="143">
        <f>'Presupuesto 2025'!AE180</f>
        <v>0</v>
      </c>
      <c r="Z180" s="143">
        <f>'Presupuesto 2025'!AF180</f>
        <v>0</v>
      </c>
      <c r="AA180" s="143">
        <f>'Presupuesto 2025'!AG180</f>
        <v>0</v>
      </c>
      <c r="AB180" s="143">
        <f>'Presupuesto 2025'!AH180</f>
        <v>0</v>
      </c>
      <c r="AC180" s="143">
        <f>'Presupuesto 2025'!AI180</f>
        <v>0</v>
      </c>
      <c r="AD180" s="143">
        <f>'Presupuesto 2025'!AJ180</f>
        <v>0</v>
      </c>
      <c r="AE180" s="143">
        <f>'Presupuesto 2025'!AK180</f>
        <v>0</v>
      </c>
      <c r="AF180" s="143">
        <f>'Presupuesto 2025'!AL180</f>
        <v>0</v>
      </c>
      <c r="AG180" s="143">
        <f>'Presupuesto 2025'!AM180</f>
        <v>0</v>
      </c>
      <c r="AH180" s="143">
        <f>'Presupuesto 2025'!AZ180</f>
        <v>80000000</v>
      </c>
    </row>
    <row r="181" spans="1:34" x14ac:dyDescent="0.25">
      <c r="A181" s="142">
        <f>'Presupuesto 2025'!G181</f>
        <v>410.30200000000002</v>
      </c>
      <c r="B181" s="142" t="str">
        <f>'Presupuesto 2025'!H181</f>
        <v>F</v>
      </c>
      <c r="C181" s="142" t="str">
        <f>'Presupuesto 2025'!I181</f>
        <v>TP</v>
      </c>
      <c r="D181" s="142" t="str">
        <f>'Presupuesto 2025'!J181</f>
        <v>3. TRANSFERENCIAS PERSONAL</v>
      </c>
      <c r="E181" s="142" t="str">
        <f>'Presupuesto 2025'!K181</f>
        <v>A-03-04</v>
      </c>
      <c r="F181" s="142" t="str">
        <f>'Presupuesto 2025'!L181</f>
        <v>PRESTACIONES SOCIALES</v>
      </c>
      <c r="G181" s="142" t="str">
        <f>'Presupuesto 2025'!M181</f>
        <v>A-03-04-02</v>
      </c>
      <c r="H181" s="142" t="str">
        <f>'Presupuesto 2025'!N181</f>
        <v>PRESTACIONES SOCIALES RELACIONADAS CON EL EMPLEO</v>
      </c>
      <c r="I181" s="142" t="str">
        <f>'Presupuesto 2025'!O181</f>
        <v>A-03-04-02-012</v>
      </c>
      <c r="J181" s="142" t="str">
        <f>'Presupuesto 2025'!P181</f>
        <v>INCAPACIDADES Y LICENCIAS DE MATERNIDAD Y PATERNIDAD (NO DE PENSIONES)</v>
      </c>
      <c r="K181" s="142" t="str">
        <f>'Presupuesto 2025'!Q181</f>
        <v>A-03-04-02-12-002</v>
      </c>
      <c r="L181" s="142">
        <f>'Presupuesto 2025'!R181</f>
        <v>0</v>
      </c>
      <c r="M181" s="142">
        <f>'Presupuesto 2025'!S181</f>
        <v>0</v>
      </c>
      <c r="N181" s="142">
        <f>'Presupuesto 2025'!T181</f>
        <v>0</v>
      </c>
      <c r="O181" s="142">
        <f>'Presupuesto 2025'!U181</f>
        <v>0</v>
      </c>
      <c r="P181" s="142" t="str">
        <f>'Presupuesto 2025'!V181</f>
        <v>c. SECRETARIA GENERAL</v>
      </c>
      <c r="Q181" s="142" t="str">
        <f>'Presupuesto 2025'!W181</f>
        <v xml:space="preserve">4. PROYECCION PLANTA DE PERSONAL </v>
      </c>
      <c r="R181" s="142" t="str">
        <f>'Presupuesto 2025'!X181</f>
        <v xml:space="preserve">Nómina Planta Funcionarios </v>
      </c>
      <c r="S181" s="142" t="str">
        <f>'Presupuesto 2025'!Y181</f>
        <v>Incapacidades, Licencias de Maternidad y Paternidad</v>
      </c>
      <c r="T181" s="143">
        <f>'Presupuesto 2025'!Z181</f>
        <v>120000000</v>
      </c>
      <c r="U181" s="143">
        <f>'Presupuesto 2025'!AA181</f>
        <v>0</v>
      </c>
      <c r="V181" s="143">
        <f>'Presupuesto 2025'!AB181</f>
        <v>0</v>
      </c>
      <c r="W181" s="143">
        <f>'Presupuesto 2025'!AC181</f>
        <v>0</v>
      </c>
      <c r="X181" s="143">
        <f>'Presupuesto 2025'!AD181</f>
        <v>0</v>
      </c>
      <c r="Y181" s="143">
        <f>'Presupuesto 2025'!AE181</f>
        <v>0</v>
      </c>
      <c r="Z181" s="143">
        <f>'Presupuesto 2025'!AF181</f>
        <v>0</v>
      </c>
      <c r="AA181" s="143">
        <f>'Presupuesto 2025'!AG181</f>
        <v>0</v>
      </c>
      <c r="AB181" s="143">
        <f>'Presupuesto 2025'!AH181</f>
        <v>0</v>
      </c>
      <c r="AC181" s="143">
        <f>'Presupuesto 2025'!AI181</f>
        <v>0</v>
      </c>
      <c r="AD181" s="143">
        <f>'Presupuesto 2025'!AJ181</f>
        <v>0</v>
      </c>
      <c r="AE181" s="143">
        <f>'Presupuesto 2025'!AK181</f>
        <v>0</v>
      </c>
      <c r="AF181" s="143">
        <f>'Presupuesto 2025'!AL181</f>
        <v>0</v>
      </c>
      <c r="AG181" s="143">
        <f>'Presupuesto 2025'!AM181</f>
        <v>0</v>
      </c>
      <c r="AH181" s="143">
        <f>'Presupuesto 2025'!AZ181</f>
        <v>120000000</v>
      </c>
    </row>
    <row r="182" spans="1:34" x14ac:dyDescent="0.25">
      <c r="A182" s="142">
        <f>'Presupuesto 2025'!G182</f>
        <v>420.30099999999999</v>
      </c>
      <c r="B182" s="142" t="str">
        <f>'Presupuesto 2025'!H182</f>
        <v>F</v>
      </c>
      <c r="C182" s="142" t="str">
        <f>'Presupuesto 2025'!I182</f>
        <v>TF</v>
      </c>
      <c r="D182" s="142" t="str">
        <f>'Presupuesto 2025'!J182</f>
        <v>8. GASTOS POR TRIBUTOS, MULTAS, SANCIONES E INTERESES DE MORA</v>
      </c>
      <c r="E182" s="142" t="str">
        <f>'Presupuesto 2025'!K182</f>
        <v>A-08-04</v>
      </c>
      <c r="F182" s="142" t="str">
        <f>'Presupuesto 2025'!L182</f>
        <v>CONTRIBUCIONES</v>
      </c>
      <c r="G182" s="142" t="str">
        <f>'Presupuesto 2025'!M182</f>
        <v>A-08-04</v>
      </c>
      <c r="H182" s="142" t="str">
        <f>'Presupuesto 2025'!N182</f>
        <v>CONTRIBUCIONES</v>
      </c>
      <c r="I182" s="142" t="str">
        <f>'Presupuesto 2025'!O182</f>
        <v>A-08-04-01</v>
      </c>
      <c r="J182" s="142" t="str">
        <f>'Presupuesto 2025'!P182</f>
        <v>CUOTA DE FISCALIZACIÓN Y AUDITAJE</v>
      </c>
      <c r="K182" s="142" t="str">
        <f>'Presupuesto 2025'!Q182</f>
        <v>A-08-04-01</v>
      </c>
      <c r="L182" s="142">
        <f>'Presupuesto 2025'!R182</f>
        <v>0</v>
      </c>
      <c r="M182" s="142">
        <f>'Presupuesto 2025'!S182</f>
        <v>0</v>
      </c>
      <c r="N182" s="142">
        <f>'Presupuesto 2025'!T182</f>
        <v>0</v>
      </c>
      <c r="O182" s="142">
        <f>'Presupuesto 2025'!U182</f>
        <v>0</v>
      </c>
      <c r="P182" s="142" t="str">
        <f>'Presupuesto 2025'!V182</f>
        <v>c. SECRETARIA GENERAL</v>
      </c>
      <c r="Q182" s="142" t="str">
        <f>'Presupuesto 2025'!W182</f>
        <v>5. CUOTA AUDITAJE</v>
      </c>
      <c r="R182" s="142" t="str">
        <f>'Presupuesto 2025'!X182</f>
        <v>Subdirección Financiera</v>
      </c>
      <c r="S182" s="142" t="str">
        <f>'Presupuesto 2025'!Y182</f>
        <v>Tributo Tarifa Control Fiscal Contraloría General de la República</v>
      </c>
      <c r="T182" s="143">
        <f>'Presupuesto 2025'!Z182</f>
        <v>742000000</v>
      </c>
      <c r="U182" s="143">
        <f>'Presupuesto 2025'!AA182</f>
        <v>0</v>
      </c>
      <c r="V182" s="143">
        <f>'Presupuesto 2025'!AB182</f>
        <v>0</v>
      </c>
      <c r="W182" s="143">
        <f>'Presupuesto 2025'!AC182</f>
        <v>0</v>
      </c>
      <c r="X182" s="143">
        <f>'Presupuesto 2025'!AD182</f>
        <v>0</v>
      </c>
      <c r="Y182" s="143">
        <f>'Presupuesto 2025'!AE182</f>
        <v>0</v>
      </c>
      <c r="Z182" s="143">
        <f>'Presupuesto 2025'!AF182</f>
        <v>0</v>
      </c>
      <c r="AA182" s="143">
        <f>'Presupuesto 2025'!AG182</f>
        <v>0</v>
      </c>
      <c r="AB182" s="143">
        <f>'Presupuesto 2025'!AH182</f>
        <v>0</v>
      </c>
      <c r="AC182" s="143">
        <f>'Presupuesto 2025'!AI182</f>
        <v>0</v>
      </c>
      <c r="AD182" s="143">
        <f>'Presupuesto 2025'!AJ182</f>
        <v>0</v>
      </c>
      <c r="AE182" s="143">
        <f>'Presupuesto 2025'!AK182</f>
        <v>0</v>
      </c>
      <c r="AF182" s="143">
        <f>'Presupuesto 2025'!AL182</f>
        <v>0</v>
      </c>
      <c r="AG182" s="143">
        <f>'Presupuesto 2025'!AM182</f>
        <v>0</v>
      </c>
      <c r="AH182" s="143">
        <f>'Presupuesto 2025'!AZ182</f>
        <v>742000000</v>
      </c>
    </row>
    <row r="183" spans="1:34" x14ac:dyDescent="0.25">
      <c r="A183" s="142">
        <f>'Presupuesto 2025'!G183</f>
        <v>430.30099999999999</v>
      </c>
      <c r="B183" s="142" t="str">
        <f>'Presupuesto 2025'!H183</f>
        <v>F</v>
      </c>
      <c r="C183" s="142" t="str">
        <f>'Presupuesto 2025'!I183</f>
        <v>T</v>
      </c>
      <c r="D183" s="142" t="str">
        <f>'Presupuesto 2025'!J183</f>
        <v xml:space="preserve">3. TRANSFERENCIAS </v>
      </c>
      <c r="E183" s="142" t="str">
        <f>'Presupuesto 2025'!K183</f>
        <v>A-03-10-01-001</v>
      </c>
      <c r="F183" s="142" t="str">
        <f>'Presupuesto 2025'!L183</f>
        <v>SENTENCIAS</v>
      </c>
      <c r="G183" s="142" t="str">
        <f>'Presupuesto 2025'!M183</f>
        <v>A-03-10-01-001</v>
      </c>
      <c r="H183" s="142" t="str">
        <f>'Presupuesto 2025'!N183</f>
        <v>SENTENCIAS</v>
      </c>
      <c r="I183" s="142" t="str">
        <f>'Presupuesto 2025'!O183</f>
        <v>A-03-10-01-001</v>
      </c>
      <c r="J183" s="142" t="str">
        <f>'Presupuesto 2025'!P183</f>
        <v>SENTENCIAS</v>
      </c>
      <c r="K183" s="142" t="str">
        <f>'Presupuesto 2025'!Q183</f>
        <v>A-03-10-01-001</v>
      </c>
      <c r="L183" s="142">
        <f>'Presupuesto 2025'!R183</f>
        <v>0</v>
      </c>
      <c r="M183" s="142">
        <f>'Presupuesto 2025'!S183</f>
        <v>0</v>
      </c>
      <c r="N183" s="142">
        <f>'Presupuesto 2025'!T183</f>
        <v>0</v>
      </c>
      <c r="O183" s="142">
        <f>'Presupuesto 2025'!U183</f>
        <v>0</v>
      </c>
      <c r="P183" s="142" t="str">
        <f>'Presupuesto 2025'!V183</f>
        <v>a. DIRECCIÓN GENERAL</v>
      </c>
      <c r="Q183" s="142" t="str">
        <f>'Presupuesto 2025'!W183</f>
        <v>6. CONCILIACIONES</v>
      </c>
      <c r="R183" s="142" t="str">
        <f>'Presupuesto 2025'!X183</f>
        <v>Oficina Asesora Jurídica</v>
      </c>
      <c r="S183" s="142" t="str">
        <f>'Presupuesto 2025'!Y183</f>
        <v>Sentencias</v>
      </c>
      <c r="T183" s="143">
        <f>'Presupuesto 2025'!Z183</f>
        <v>0</v>
      </c>
      <c r="U183" s="143">
        <f>'Presupuesto 2025'!AA183</f>
        <v>0</v>
      </c>
      <c r="V183" s="143">
        <f>'Presupuesto 2025'!AB183</f>
        <v>0</v>
      </c>
      <c r="W183" s="143">
        <f>'Presupuesto 2025'!AC183</f>
        <v>0</v>
      </c>
      <c r="X183" s="143">
        <f>'Presupuesto 2025'!AD183</f>
        <v>0</v>
      </c>
      <c r="Y183" s="143">
        <f>'Presupuesto 2025'!AE183</f>
        <v>0</v>
      </c>
      <c r="Z183" s="143">
        <f>'Presupuesto 2025'!AF183</f>
        <v>0</v>
      </c>
      <c r="AA183" s="143">
        <f>'Presupuesto 2025'!AG183</f>
        <v>0</v>
      </c>
      <c r="AB183" s="143">
        <f>'Presupuesto 2025'!AH183</f>
        <v>0</v>
      </c>
      <c r="AC183" s="143">
        <f>'Presupuesto 2025'!AI183</f>
        <v>0</v>
      </c>
      <c r="AD183" s="143">
        <f>'Presupuesto 2025'!AJ183</f>
        <v>0</v>
      </c>
      <c r="AE183" s="143">
        <f>'Presupuesto 2025'!AK183</f>
        <v>0</v>
      </c>
      <c r="AF183" s="143">
        <f>'Presupuesto 2025'!AL183</f>
        <v>0</v>
      </c>
      <c r="AG183" s="143">
        <f>'Presupuesto 2025'!AM183</f>
        <v>0</v>
      </c>
      <c r="AH183" s="143">
        <f>'Presupuesto 2025'!AZ183</f>
        <v>0</v>
      </c>
    </row>
    <row r="184" spans="1:34" x14ac:dyDescent="0.25">
      <c r="A184" s="142">
        <f>'Presupuesto 2025'!G184</f>
        <v>440.30099999999999</v>
      </c>
      <c r="B184" s="142" t="str">
        <f>'Presupuesto 2025'!H184</f>
        <v>F</v>
      </c>
      <c r="C184" s="142" t="str">
        <f>'Presupuesto 2025'!I184</f>
        <v>TF</v>
      </c>
      <c r="D184" s="142" t="str">
        <f>'Presupuesto 2025'!J184</f>
        <v>8. GASTOS POR TRIBUTOS, MULTAS, SANCIONES E INTERESES DE MORA</v>
      </c>
      <c r="E184" s="142" t="str">
        <f>'Presupuesto 2025'!K184</f>
        <v>A-08-05</v>
      </c>
      <c r="F184" s="142" t="str">
        <f>'Presupuesto 2025'!L184</f>
        <v>MULTAS, SANCIONES E INTERESES DE MORA</v>
      </c>
      <c r="G184" s="142" t="str">
        <f>'Presupuesto 2025'!M184</f>
        <v>A-08-05</v>
      </c>
      <c r="H184" s="142" t="str">
        <f>'Presupuesto 2025'!N184</f>
        <v>MULTAS, SANCIONES E INTERESES DE MORA</v>
      </c>
      <c r="I184" s="142" t="str">
        <f>'Presupuesto 2025'!O184</f>
        <v>A-08-05-01-003</v>
      </c>
      <c r="J184" s="142" t="str">
        <f>'Presupuesto 2025'!P184</f>
        <v>SANCIONES ADMINISTRATIVAS</v>
      </c>
      <c r="K184" s="142" t="str">
        <f>'Presupuesto 2025'!Q184</f>
        <v>A-08-05-01-003</v>
      </c>
      <c r="L184" s="142">
        <f>'Presupuesto 2025'!R184</f>
        <v>0</v>
      </c>
      <c r="M184" s="142">
        <f>'Presupuesto 2025'!S184</f>
        <v>0</v>
      </c>
      <c r="N184" s="142">
        <f>'Presupuesto 2025'!T184</f>
        <v>0</v>
      </c>
      <c r="O184" s="142">
        <f>'Presupuesto 2025'!U184</f>
        <v>0</v>
      </c>
      <c r="P184" s="142" t="str">
        <f>'Presupuesto 2025'!V184</f>
        <v>a. DIRECCIÓN GENERAL</v>
      </c>
      <c r="Q184" s="142" t="str">
        <f>'Presupuesto 2025'!W184</f>
        <v>7. SANCIONES</v>
      </c>
      <c r="R184" s="142" t="str">
        <f>'Presupuesto 2025'!X184</f>
        <v>Oficina Asesora Jurídica</v>
      </c>
      <c r="S184" s="142" t="str">
        <f>'Presupuesto 2025'!Y184</f>
        <v>Sanciones Administrativas</v>
      </c>
      <c r="T184" s="143">
        <f>'Presupuesto 2025'!Z184</f>
        <v>0</v>
      </c>
      <c r="U184" s="143">
        <f>'Presupuesto 2025'!AA184</f>
        <v>0</v>
      </c>
      <c r="V184" s="143">
        <f>'Presupuesto 2025'!AB184</f>
        <v>0</v>
      </c>
      <c r="W184" s="143">
        <f>'Presupuesto 2025'!AC184</f>
        <v>0</v>
      </c>
      <c r="X184" s="143">
        <f>'Presupuesto 2025'!AD184</f>
        <v>0</v>
      </c>
      <c r="Y184" s="143">
        <f>'Presupuesto 2025'!AE184</f>
        <v>0</v>
      </c>
      <c r="Z184" s="143">
        <f>'Presupuesto 2025'!AF184</f>
        <v>0</v>
      </c>
      <c r="AA184" s="143">
        <f>'Presupuesto 2025'!AG184</f>
        <v>0</v>
      </c>
      <c r="AB184" s="143">
        <f>'Presupuesto 2025'!AH184</f>
        <v>0</v>
      </c>
      <c r="AC184" s="143">
        <f>'Presupuesto 2025'!AI184</f>
        <v>0</v>
      </c>
      <c r="AD184" s="143">
        <f>'Presupuesto 2025'!AJ184</f>
        <v>0</v>
      </c>
      <c r="AE184" s="143">
        <f>'Presupuesto 2025'!AK184</f>
        <v>0</v>
      </c>
      <c r="AF184" s="143">
        <f>'Presupuesto 2025'!AL184</f>
        <v>0</v>
      </c>
      <c r="AG184" s="143">
        <f>'Presupuesto 2025'!AM184</f>
        <v>0</v>
      </c>
      <c r="AH184" s="143">
        <f>'Presupuesto 2025'!AZ184</f>
        <v>0</v>
      </c>
    </row>
    <row r="185" spans="1:34" ht="4.5" customHeight="1" thickBot="1" x14ac:dyDescent="0.3"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</row>
    <row r="186" spans="1:34" ht="15.75" thickBot="1" x14ac:dyDescent="0.3">
      <c r="AH186" s="144">
        <f>SUM(AH2:AH184)-'Presupuesto 2025'!AZ185</f>
        <v>0</v>
      </c>
    </row>
  </sheetData>
  <autoFilter ref="A1:AH184" xr:uid="{CEFFB04A-6BB0-475E-B68E-FACFB54E8C04}"/>
  <conditionalFormatting sqref="A1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5644-E17A-4EF2-AAC9-506083CBA7B1}">
  <sheetPr codeName="Hoja6"/>
  <dimension ref="A2:O312"/>
  <sheetViews>
    <sheetView showGridLines="0" zoomScale="60" zoomScaleNormal="6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191" sqref="A191:G191"/>
      <pivotSelection showHeader="1" extendable="1" axis="axisRow" start="186" max="187" activeRow="190" previousRow="190" click="1" r:id="rId1">
        <pivotArea dataOnly="0" grandRow="1" outline="0" fieldPosition="0"/>
      </pivotSelection>
    </sheetView>
  </sheetViews>
  <sheetFormatPr baseColWidth="10" defaultColWidth="11.42578125" defaultRowHeight="15" x14ac:dyDescent="0.25"/>
  <cols>
    <col min="1" max="3" width="16.140625" style="1" customWidth="1"/>
    <col min="4" max="4" width="27" style="49" customWidth="1"/>
    <col min="5" max="5" width="116" style="175" customWidth="1"/>
    <col min="6" max="10" width="22.7109375" bestFit="1" customWidth="1"/>
    <col min="11" max="11" width="22" bestFit="1" customWidth="1"/>
    <col min="12" max="12" width="20.28515625" customWidth="1"/>
    <col min="13" max="13" width="33" bestFit="1" customWidth="1"/>
    <col min="14" max="15" width="36.140625" bestFit="1" customWidth="1"/>
  </cols>
  <sheetData>
    <row r="2" spans="1:15" x14ac:dyDescent="0.25">
      <c r="A2" t="s">
        <v>572</v>
      </c>
      <c r="B2"/>
    </row>
    <row r="3" spans="1:15" x14ac:dyDescent="0.25">
      <c r="B3" s="86"/>
    </row>
    <row r="4" spans="1:15" s="90" customFormat="1" ht="48.75" customHeight="1" x14ac:dyDescent="0.25">
      <c r="A4" s="90" t="s">
        <v>21</v>
      </c>
      <c r="B4" s="90" t="s">
        <v>22</v>
      </c>
      <c r="C4" s="90" t="s">
        <v>23</v>
      </c>
      <c r="D4" s="90" t="s">
        <v>16</v>
      </c>
      <c r="E4" s="90" t="s">
        <v>24</v>
      </c>
      <c r="F4" s="90" t="s">
        <v>602</v>
      </c>
      <c r="G4" s="90" t="s">
        <v>370</v>
      </c>
      <c r="H4"/>
      <c r="I4"/>
      <c r="J4"/>
      <c r="K4"/>
      <c r="L4"/>
      <c r="M4"/>
      <c r="N4"/>
      <c r="O4"/>
    </row>
    <row r="5" spans="1:15" s="2" customFormat="1" x14ac:dyDescent="0.25">
      <c r="A5" s="291" t="s">
        <v>54</v>
      </c>
      <c r="B5" t="s">
        <v>55</v>
      </c>
      <c r="C5" s="154" t="s">
        <v>56</v>
      </c>
      <c r="D5" t="s">
        <v>68</v>
      </c>
      <c r="E5" t="s">
        <v>577</v>
      </c>
      <c r="F5" s="289">
        <v>17963474</v>
      </c>
      <c r="G5" s="289">
        <v>17963474</v>
      </c>
      <c r="H5"/>
      <c r="I5"/>
      <c r="J5"/>
      <c r="K5"/>
      <c r="L5"/>
      <c r="M5"/>
      <c r="N5"/>
      <c r="O5"/>
    </row>
    <row r="6" spans="1:15" s="2" customFormat="1" x14ac:dyDescent="0.25">
      <c r="A6" s="291"/>
      <c r="B6"/>
      <c r="C6" s="154"/>
      <c r="D6" t="s">
        <v>52</v>
      </c>
      <c r="E6" s="2" t="s">
        <v>57</v>
      </c>
      <c r="F6" s="289">
        <v>0</v>
      </c>
      <c r="G6" s="289">
        <v>0</v>
      </c>
      <c r="H6"/>
      <c r="I6"/>
      <c r="J6"/>
      <c r="K6"/>
      <c r="L6"/>
      <c r="M6"/>
      <c r="N6"/>
      <c r="O6"/>
    </row>
    <row r="7" spans="1:15" s="2" customFormat="1" x14ac:dyDescent="0.25">
      <c r="A7" s="291"/>
      <c r="B7"/>
      <c r="C7" s="154"/>
      <c r="D7"/>
      <c r="E7" t="s">
        <v>58</v>
      </c>
      <c r="F7" s="289">
        <v>0</v>
      </c>
      <c r="G7" s="289">
        <v>0</v>
      </c>
      <c r="H7"/>
      <c r="I7"/>
      <c r="J7"/>
      <c r="K7"/>
      <c r="L7"/>
      <c r="M7"/>
      <c r="N7"/>
      <c r="O7"/>
    </row>
    <row r="8" spans="1:15" s="2" customFormat="1" x14ac:dyDescent="0.25">
      <c r="A8" s="291"/>
      <c r="B8"/>
      <c r="C8" s="154"/>
      <c r="D8"/>
      <c r="E8" t="s">
        <v>59</v>
      </c>
      <c r="F8" s="289">
        <v>0</v>
      </c>
      <c r="G8" s="289">
        <v>0</v>
      </c>
      <c r="H8"/>
      <c r="I8"/>
      <c r="J8"/>
      <c r="K8"/>
      <c r="L8"/>
      <c r="M8"/>
      <c r="N8"/>
      <c r="O8"/>
    </row>
    <row r="9" spans="1:15" s="2" customFormat="1" x14ac:dyDescent="0.25">
      <c r="A9" s="291"/>
      <c r="B9" t="s">
        <v>69</v>
      </c>
      <c r="C9" s="154" t="s">
        <v>70</v>
      </c>
      <c r="D9" t="s">
        <v>68</v>
      </c>
      <c r="E9" s="2" t="s">
        <v>552</v>
      </c>
      <c r="F9" s="289">
        <v>0</v>
      </c>
      <c r="G9" s="289">
        <v>0</v>
      </c>
      <c r="H9"/>
      <c r="I9"/>
      <c r="J9"/>
      <c r="K9"/>
      <c r="L9"/>
      <c r="M9"/>
      <c r="N9"/>
      <c r="O9"/>
    </row>
    <row r="10" spans="1:15" s="2" customFormat="1" x14ac:dyDescent="0.25">
      <c r="A10" s="291"/>
      <c r="B10"/>
      <c r="C10" s="154"/>
      <c r="D10"/>
      <c r="E10" s="2" t="s">
        <v>71</v>
      </c>
      <c r="F10" s="289">
        <v>0</v>
      </c>
      <c r="G10" s="289">
        <v>0</v>
      </c>
      <c r="H10"/>
      <c r="I10"/>
      <c r="J10"/>
      <c r="K10"/>
      <c r="L10"/>
      <c r="M10"/>
      <c r="N10"/>
      <c r="O10"/>
    </row>
    <row r="11" spans="1:15" s="2" customFormat="1" x14ac:dyDescent="0.25">
      <c r="A11" s="291"/>
      <c r="B11" t="s">
        <v>72</v>
      </c>
      <c r="C11" s="154" t="s">
        <v>73</v>
      </c>
      <c r="D11" t="s">
        <v>52</v>
      </c>
      <c r="E11" s="2" t="s">
        <v>74</v>
      </c>
      <c r="F11" s="289">
        <v>0</v>
      </c>
      <c r="G11" s="289">
        <v>0</v>
      </c>
      <c r="H11"/>
      <c r="I11"/>
      <c r="J11"/>
      <c r="K11"/>
      <c r="L11"/>
      <c r="M11"/>
      <c r="N11"/>
      <c r="O11"/>
    </row>
    <row r="12" spans="1:15" s="2" customFormat="1" x14ac:dyDescent="0.25">
      <c r="A12" s="291"/>
      <c r="B12" t="s">
        <v>76</v>
      </c>
      <c r="C12" s="154" t="s">
        <v>77</v>
      </c>
      <c r="D12" t="s">
        <v>75</v>
      </c>
      <c r="E12" s="2" t="s">
        <v>78</v>
      </c>
      <c r="F12" s="289">
        <v>0</v>
      </c>
      <c r="G12" s="289">
        <v>0</v>
      </c>
      <c r="H12"/>
      <c r="I12"/>
      <c r="J12"/>
      <c r="K12"/>
      <c r="L12"/>
      <c r="M12"/>
      <c r="N12"/>
      <c r="O12"/>
    </row>
    <row r="13" spans="1:15" s="2" customFormat="1" x14ac:dyDescent="0.25">
      <c r="A13" s="291"/>
      <c r="B13"/>
      <c r="C13" s="154"/>
      <c r="D13" t="s">
        <v>52</v>
      </c>
      <c r="E13" s="2" t="s">
        <v>79</v>
      </c>
      <c r="F13" s="289">
        <v>0</v>
      </c>
      <c r="G13" s="289">
        <v>0</v>
      </c>
      <c r="H13"/>
      <c r="I13"/>
      <c r="J13"/>
      <c r="K13"/>
      <c r="L13"/>
      <c r="M13"/>
      <c r="N13"/>
      <c r="O13"/>
    </row>
    <row r="14" spans="1:15" s="2" customFormat="1" x14ac:dyDescent="0.25">
      <c r="A14" s="291"/>
      <c r="B14"/>
      <c r="C14" s="154"/>
      <c r="D14"/>
      <c r="E14" s="2" t="s">
        <v>80</v>
      </c>
      <c r="F14" s="289">
        <v>0</v>
      </c>
      <c r="G14" s="289">
        <v>0</v>
      </c>
      <c r="H14"/>
      <c r="I14"/>
      <c r="J14"/>
      <c r="K14"/>
      <c r="L14"/>
      <c r="M14"/>
      <c r="N14"/>
      <c r="O14"/>
    </row>
    <row r="15" spans="1:15" s="2" customFormat="1" x14ac:dyDescent="0.25">
      <c r="A15" s="291"/>
      <c r="B15"/>
      <c r="C15" s="154"/>
      <c r="D15"/>
      <c r="E15" s="2" t="s">
        <v>81</v>
      </c>
      <c r="F15" s="289">
        <v>0</v>
      </c>
      <c r="G15" s="289">
        <v>0</v>
      </c>
      <c r="H15"/>
      <c r="I15"/>
      <c r="J15"/>
      <c r="K15"/>
      <c r="L15"/>
      <c r="M15"/>
      <c r="N15"/>
      <c r="O15"/>
    </row>
    <row r="16" spans="1:15" s="2" customFormat="1" x14ac:dyDescent="0.25">
      <c r="A16" s="291"/>
      <c r="B16" t="s">
        <v>82</v>
      </c>
      <c r="C16" s="154" t="s">
        <v>83</v>
      </c>
      <c r="D16" t="s">
        <v>52</v>
      </c>
      <c r="E16" s="2" t="s">
        <v>84</v>
      </c>
      <c r="F16" s="289">
        <v>0</v>
      </c>
      <c r="G16" s="289">
        <v>0</v>
      </c>
      <c r="H16"/>
      <c r="I16"/>
      <c r="J16"/>
      <c r="K16"/>
      <c r="L16"/>
      <c r="M16"/>
      <c r="N16"/>
      <c r="O16"/>
    </row>
    <row r="17" spans="1:15" s="2" customFormat="1" x14ac:dyDescent="0.25">
      <c r="A17" s="291"/>
      <c r="B17" t="s">
        <v>86</v>
      </c>
      <c r="C17" s="154" t="s">
        <v>87</v>
      </c>
      <c r="D17" t="s">
        <v>85</v>
      </c>
      <c r="E17" s="2" t="s">
        <v>88</v>
      </c>
      <c r="F17" s="289">
        <v>0</v>
      </c>
      <c r="G17" s="289">
        <v>0</v>
      </c>
      <c r="H17"/>
      <c r="I17"/>
      <c r="J17"/>
      <c r="K17"/>
      <c r="L17"/>
      <c r="M17"/>
      <c r="N17"/>
      <c r="O17"/>
    </row>
    <row r="18" spans="1:15" s="2" customFormat="1" x14ac:dyDescent="0.25">
      <c r="A18" s="291"/>
      <c r="B18"/>
      <c r="C18" s="154"/>
      <c r="D18" t="s">
        <v>75</v>
      </c>
      <c r="E18" s="2" t="s">
        <v>89</v>
      </c>
      <c r="F18" s="289">
        <v>6802770</v>
      </c>
      <c r="G18" s="289">
        <v>6802770</v>
      </c>
      <c r="H18"/>
      <c r="I18"/>
      <c r="J18"/>
      <c r="K18"/>
      <c r="L18"/>
      <c r="M18"/>
      <c r="N18"/>
      <c r="O18"/>
    </row>
    <row r="19" spans="1:15" s="2" customFormat="1" x14ac:dyDescent="0.25">
      <c r="A19" s="291"/>
      <c r="B19"/>
      <c r="C19" s="154"/>
      <c r="D19" t="s">
        <v>52</v>
      </c>
      <c r="E19" t="s">
        <v>357</v>
      </c>
      <c r="F19" s="289">
        <v>0</v>
      </c>
      <c r="G19" s="289">
        <v>0</v>
      </c>
      <c r="H19"/>
      <c r="I19"/>
      <c r="J19"/>
      <c r="K19"/>
      <c r="L19"/>
      <c r="M19"/>
      <c r="N19"/>
      <c r="O19"/>
    </row>
    <row r="20" spans="1:15" s="2" customFormat="1" x14ac:dyDescent="0.25">
      <c r="A20" s="291"/>
      <c r="B20"/>
      <c r="C20" s="154"/>
      <c r="D20"/>
      <c r="E20" s="2" t="s">
        <v>90</v>
      </c>
      <c r="F20" s="289">
        <v>0</v>
      </c>
      <c r="G20" s="289">
        <v>0</v>
      </c>
      <c r="H20"/>
      <c r="I20"/>
      <c r="J20"/>
      <c r="K20"/>
      <c r="L20"/>
      <c r="M20"/>
      <c r="N20"/>
      <c r="O20"/>
    </row>
    <row r="21" spans="1:15" s="2" customFormat="1" x14ac:dyDescent="0.25">
      <c r="A21" s="291"/>
      <c r="B21" t="s">
        <v>356</v>
      </c>
      <c r="C21" s="154" t="s">
        <v>87</v>
      </c>
      <c r="D21" t="s">
        <v>359</v>
      </c>
      <c r="E21" s="2" t="s">
        <v>358</v>
      </c>
      <c r="F21" s="289">
        <v>0</v>
      </c>
      <c r="G21" s="289">
        <v>0</v>
      </c>
      <c r="H21"/>
      <c r="I21"/>
      <c r="J21"/>
      <c r="K21"/>
      <c r="L21"/>
      <c r="M21"/>
      <c r="N21"/>
      <c r="O21"/>
    </row>
    <row r="22" spans="1:15" s="2" customFormat="1" x14ac:dyDescent="0.25">
      <c r="A22" s="291"/>
      <c r="B22" t="s">
        <v>365</v>
      </c>
      <c r="C22" s="154" t="s">
        <v>87</v>
      </c>
      <c r="D22" t="s">
        <v>363</v>
      </c>
      <c r="E22" s="2" t="s">
        <v>366</v>
      </c>
      <c r="F22" s="289">
        <v>0</v>
      </c>
      <c r="G22" s="289">
        <v>0</v>
      </c>
      <c r="H22"/>
      <c r="I22"/>
      <c r="J22"/>
      <c r="K22"/>
      <c r="L22"/>
      <c r="M22"/>
      <c r="N22"/>
      <c r="O22"/>
    </row>
    <row r="23" spans="1:15" s="2" customFormat="1" ht="45" x14ac:dyDescent="0.25">
      <c r="A23" s="175" t="s">
        <v>573</v>
      </c>
      <c r="B23" s="175"/>
      <c r="C23" s="175"/>
      <c r="D23" s="175"/>
      <c r="E23" s="175"/>
      <c r="F23" s="290">
        <v>24766244</v>
      </c>
      <c r="G23" s="290">
        <v>24766244</v>
      </c>
      <c r="H23"/>
      <c r="I23"/>
      <c r="J23"/>
      <c r="K23"/>
      <c r="L23"/>
      <c r="M23"/>
      <c r="N23"/>
      <c r="O23"/>
    </row>
    <row r="24" spans="1:15" s="2" customFormat="1" x14ac:dyDescent="0.25">
      <c r="A24" s="291" t="s">
        <v>91</v>
      </c>
      <c r="B24" s="291" t="s">
        <v>92</v>
      </c>
      <c r="C24" s="154" t="s">
        <v>93</v>
      </c>
      <c r="D24" t="s">
        <v>68</v>
      </c>
      <c r="E24" t="s">
        <v>578</v>
      </c>
      <c r="F24" s="289">
        <v>42071792</v>
      </c>
      <c r="G24" s="289">
        <v>42071792</v>
      </c>
      <c r="H24"/>
      <c r="I24"/>
      <c r="J24"/>
      <c r="K24"/>
      <c r="L24"/>
      <c r="M24"/>
      <c r="N24"/>
      <c r="O24"/>
    </row>
    <row r="25" spans="1:15" s="2" customFormat="1" x14ac:dyDescent="0.25">
      <c r="A25" s="291"/>
      <c r="B25" s="291"/>
      <c r="C25" s="154"/>
      <c r="D25" t="s">
        <v>52</v>
      </c>
      <c r="E25" s="2" t="s">
        <v>94</v>
      </c>
      <c r="F25" s="289">
        <v>0</v>
      </c>
      <c r="G25" s="289">
        <v>0</v>
      </c>
      <c r="H25"/>
      <c r="I25"/>
      <c r="J25"/>
      <c r="K25"/>
      <c r="L25"/>
      <c r="M25"/>
      <c r="N25"/>
      <c r="O25"/>
    </row>
    <row r="26" spans="1:15" s="2" customFormat="1" x14ac:dyDescent="0.25">
      <c r="A26" s="291"/>
      <c r="B26" s="291"/>
      <c r="C26" s="154"/>
      <c r="D26"/>
      <c r="E26" s="2" t="s">
        <v>95</v>
      </c>
      <c r="F26" s="289">
        <v>356074400</v>
      </c>
      <c r="G26" s="289">
        <v>356074400</v>
      </c>
      <c r="H26"/>
      <c r="I26"/>
      <c r="J26"/>
      <c r="K26"/>
      <c r="L26"/>
      <c r="M26"/>
      <c r="N26"/>
      <c r="O26"/>
    </row>
    <row r="27" spans="1:15" s="2" customFormat="1" x14ac:dyDescent="0.25">
      <c r="A27" s="291"/>
      <c r="B27" s="291"/>
      <c r="C27" s="154"/>
      <c r="D27"/>
      <c r="E27" s="2" t="s">
        <v>96</v>
      </c>
      <c r="F27" s="289">
        <v>0</v>
      </c>
      <c r="G27" s="289">
        <v>0</v>
      </c>
      <c r="H27"/>
      <c r="I27"/>
      <c r="J27"/>
      <c r="K27"/>
      <c r="L27"/>
      <c r="M27"/>
      <c r="N27"/>
      <c r="O27"/>
    </row>
    <row r="28" spans="1:15" s="2" customFormat="1" x14ac:dyDescent="0.25">
      <c r="A28" s="291"/>
      <c r="B28" s="291"/>
      <c r="C28" s="154"/>
      <c r="D28"/>
      <c r="E28" s="2" t="s">
        <v>97</v>
      </c>
      <c r="F28" s="289">
        <v>1191000000</v>
      </c>
      <c r="G28" s="289">
        <v>1191000000</v>
      </c>
      <c r="H28"/>
      <c r="I28"/>
      <c r="J28"/>
      <c r="K28"/>
      <c r="L28"/>
      <c r="M28"/>
      <c r="N28"/>
      <c r="O28"/>
    </row>
    <row r="29" spans="1:15" s="2" customFormat="1" x14ac:dyDescent="0.25">
      <c r="A29" s="291"/>
      <c r="B29" s="291"/>
      <c r="C29" s="154"/>
      <c r="D29"/>
      <c r="E29" s="2" t="s">
        <v>98</v>
      </c>
      <c r="F29" s="289">
        <v>0</v>
      </c>
      <c r="G29" s="289">
        <v>0</v>
      </c>
      <c r="H29"/>
      <c r="I29"/>
      <c r="J29"/>
      <c r="K29"/>
      <c r="L29"/>
      <c r="M29"/>
      <c r="N29"/>
      <c r="O29"/>
    </row>
    <row r="30" spans="1:15" s="2" customFormat="1" x14ac:dyDescent="0.25">
      <c r="A30" s="291"/>
      <c r="B30" s="291"/>
      <c r="C30" s="154"/>
      <c r="D30"/>
      <c r="E30" s="2" t="s">
        <v>99</v>
      </c>
      <c r="F30" s="289">
        <v>0</v>
      </c>
      <c r="G30" s="289">
        <v>0</v>
      </c>
      <c r="H30"/>
      <c r="I30"/>
      <c r="J30"/>
      <c r="K30"/>
      <c r="L30"/>
      <c r="M30"/>
      <c r="N30"/>
      <c r="O30"/>
    </row>
    <row r="31" spans="1:15" s="2" customFormat="1" x14ac:dyDescent="0.25">
      <c r="A31" s="291"/>
      <c r="B31" s="291"/>
      <c r="C31" s="154"/>
      <c r="D31"/>
      <c r="E31" s="2" t="s">
        <v>100</v>
      </c>
      <c r="F31" s="289">
        <v>0</v>
      </c>
      <c r="G31" s="289">
        <v>0</v>
      </c>
      <c r="H31"/>
      <c r="I31"/>
      <c r="J31"/>
      <c r="K31"/>
      <c r="L31"/>
      <c r="M31"/>
      <c r="N31"/>
      <c r="O31"/>
    </row>
    <row r="32" spans="1:15" s="2" customFormat="1" x14ac:dyDescent="0.25">
      <c r="A32" s="291"/>
      <c r="B32" s="291"/>
      <c r="C32" s="154"/>
      <c r="D32"/>
      <c r="E32" s="2" t="s">
        <v>101</v>
      </c>
      <c r="F32" s="289">
        <v>0</v>
      </c>
      <c r="G32" s="289">
        <v>0</v>
      </c>
      <c r="H32"/>
      <c r="I32"/>
      <c r="J32"/>
      <c r="K32"/>
      <c r="L32"/>
      <c r="M32"/>
      <c r="N32"/>
      <c r="O32"/>
    </row>
    <row r="33" spans="1:15" s="2" customFormat="1" x14ac:dyDescent="0.25">
      <c r="A33" s="291"/>
      <c r="B33" s="291"/>
      <c r="C33" s="154"/>
      <c r="D33"/>
      <c r="E33" s="2" t="s">
        <v>102</v>
      </c>
      <c r="F33" s="289">
        <v>0</v>
      </c>
      <c r="G33" s="289">
        <v>0</v>
      </c>
      <c r="H33"/>
      <c r="I33"/>
      <c r="J33"/>
      <c r="K33"/>
      <c r="L33"/>
      <c r="M33"/>
      <c r="N33"/>
      <c r="O33"/>
    </row>
    <row r="34" spans="1:15" s="2" customFormat="1" x14ac:dyDescent="0.25">
      <c r="A34" s="291"/>
      <c r="B34" s="291"/>
      <c r="C34" s="154"/>
      <c r="D34"/>
      <c r="E34" s="2" t="s">
        <v>104</v>
      </c>
      <c r="F34" s="289">
        <v>0</v>
      </c>
      <c r="G34" s="289">
        <v>0</v>
      </c>
      <c r="H34"/>
      <c r="I34"/>
      <c r="J34"/>
      <c r="K34"/>
      <c r="L34"/>
      <c r="M34"/>
      <c r="N34"/>
      <c r="O34"/>
    </row>
    <row r="35" spans="1:15" s="2" customFormat="1" x14ac:dyDescent="0.25">
      <c r="A35" s="291"/>
      <c r="B35" s="291"/>
      <c r="C35" s="154"/>
      <c r="D35"/>
      <c r="E35" s="2" t="s">
        <v>105</v>
      </c>
      <c r="F35" s="289">
        <v>0</v>
      </c>
      <c r="G35" s="289">
        <v>0</v>
      </c>
      <c r="H35"/>
      <c r="I35"/>
      <c r="J35"/>
      <c r="K35"/>
      <c r="L35"/>
      <c r="M35"/>
      <c r="N35"/>
      <c r="O35"/>
    </row>
    <row r="36" spans="1:15" s="2" customFormat="1" x14ac:dyDescent="0.25">
      <c r="A36" s="291"/>
      <c r="B36" s="291"/>
      <c r="C36" s="154"/>
      <c r="D36"/>
      <c r="E36" s="2" t="s">
        <v>106</v>
      </c>
      <c r="F36" s="289">
        <v>0</v>
      </c>
      <c r="G36" s="289">
        <v>0</v>
      </c>
      <c r="H36"/>
      <c r="I36"/>
      <c r="J36"/>
      <c r="K36"/>
      <c r="L36"/>
      <c r="M36"/>
      <c r="N36"/>
      <c r="O36"/>
    </row>
    <row r="37" spans="1:15" s="2" customFormat="1" x14ac:dyDescent="0.25">
      <c r="A37" s="291"/>
      <c r="B37" s="291"/>
      <c r="C37" s="154"/>
      <c r="D37"/>
      <c r="E37" s="2" t="s">
        <v>107</v>
      </c>
      <c r="F37" s="289">
        <v>0</v>
      </c>
      <c r="G37" s="289">
        <v>0</v>
      </c>
      <c r="H37"/>
      <c r="I37"/>
      <c r="J37"/>
      <c r="K37"/>
      <c r="L37"/>
      <c r="M37"/>
      <c r="N37"/>
      <c r="O37"/>
    </row>
    <row r="38" spans="1:15" s="2" customFormat="1" x14ac:dyDescent="0.25">
      <c r="A38" s="291"/>
      <c r="B38" s="291"/>
      <c r="C38" s="154"/>
      <c r="D38"/>
      <c r="E38" s="2" t="s">
        <v>532</v>
      </c>
      <c r="F38" s="289">
        <v>0</v>
      </c>
      <c r="G38" s="289">
        <v>0</v>
      </c>
      <c r="H38"/>
      <c r="I38"/>
      <c r="J38"/>
      <c r="K38"/>
      <c r="L38"/>
      <c r="M38"/>
      <c r="N38"/>
      <c r="O38"/>
    </row>
    <row r="39" spans="1:15" s="2" customFormat="1" x14ac:dyDescent="0.25">
      <c r="A39" s="291"/>
      <c r="B39" s="291"/>
      <c r="C39" s="154"/>
      <c r="D39"/>
      <c r="E39" s="2" t="s">
        <v>533</v>
      </c>
      <c r="F39" s="289">
        <v>0</v>
      </c>
      <c r="G39" s="289">
        <v>0</v>
      </c>
      <c r="H39"/>
      <c r="I39"/>
      <c r="J39"/>
      <c r="K39"/>
      <c r="L39"/>
      <c r="M39"/>
      <c r="N39"/>
      <c r="O39"/>
    </row>
    <row r="40" spans="1:15" s="2" customFormat="1" x14ac:dyDescent="0.25">
      <c r="A40" s="291"/>
      <c r="B40" s="291"/>
      <c r="C40" s="154"/>
      <c r="D40"/>
      <c r="E40" s="2" t="s">
        <v>108</v>
      </c>
      <c r="F40" s="289">
        <v>0</v>
      </c>
      <c r="G40" s="289">
        <v>0</v>
      </c>
      <c r="H40"/>
      <c r="I40"/>
      <c r="J40"/>
      <c r="K40"/>
      <c r="L40"/>
      <c r="M40"/>
      <c r="N40"/>
      <c r="O40"/>
    </row>
    <row r="41" spans="1:15" s="2" customFormat="1" x14ac:dyDescent="0.25">
      <c r="A41" s="291"/>
      <c r="B41" s="291"/>
      <c r="C41" s="154"/>
      <c r="D41"/>
      <c r="E41" s="2" t="s">
        <v>109</v>
      </c>
      <c r="F41" s="289">
        <v>0</v>
      </c>
      <c r="G41" s="289">
        <v>0</v>
      </c>
      <c r="H41"/>
      <c r="I41"/>
      <c r="J41"/>
      <c r="K41"/>
      <c r="L41"/>
      <c r="M41"/>
      <c r="N41"/>
      <c r="O41"/>
    </row>
    <row r="42" spans="1:15" s="2" customFormat="1" x14ac:dyDescent="0.25">
      <c r="A42" s="291"/>
      <c r="B42" s="291"/>
      <c r="C42" s="154"/>
      <c r="D42"/>
      <c r="E42" s="2" t="s">
        <v>110</v>
      </c>
      <c r="F42" s="289">
        <v>500000000</v>
      </c>
      <c r="G42" s="289">
        <v>500000000</v>
      </c>
      <c r="H42"/>
      <c r="I42"/>
      <c r="J42"/>
      <c r="K42"/>
      <c r="L42"/>
      <c r="M42"/>
      <c r="N42"/>
      <c r="O42"/>
    </row>
    <row r="43" spans="1:15" s="2" customFormat="1" x14ac:dyDescent="0.25">
      <c r="A43" s="291"/>
      <c r="B43" s="291"/>
      <c r="C43" s="154"/>
      <c r="D43"/>
      <c r="E43" s="2" t="s">
        <v>111</v>
      </c>
      <c r="F43" s="289">
        <v>0</v>
      </c>
      <c r="G43" s="289">
        <v>0</v>
      </c>
      <c r="H43"/>
      <c r="I43"/>
      <c r="J43"/>
      <c r="K43"/>
      <c r="L43"/>
      <c r="M43"/>
      <c r="N43"/>
      <c r="O43"/>
    </row>
    <row r="44" spans="1:15" s="2" customFormat="1" x14ac:dyDescent="0.25">
      <c r="A44" s="291"/>
      <c r="B44" s="291"/>
      <c r="C44" s="154"/>
      <c r="D44"/>
      <c r="E44" s="2" t="s">
        <v>112</v>
      </c>
      <c r="F44" s="289">
        <v>0</v>
      </c>
      <c r="G44" s="289">
        <v>0</v>
      </c>
      <c r="H44"/>
      <c r="I44"/>
      <c r="J44"/>
      <c r="K44"/>
      <c r="L44"/>
      <c r="M44"/>
      <c r="N44"/>
      <c r="O44"/>
    </row>
    <row r="45" spans="1:15" s="2" customFormat="1" x14ac:dyDescent="0.25">
      <c r="A45" s="291"/>
      <c r="B45" s="291"/>
      <c r="C45" s="154"/>
      <c r="D45"/>
      <c r="E45" s="2" t="s">
        <v>113</v>
      </c>
      <c r="F45" s="289">
        <v>0</v>
      </c>
      <c r="G45" s="289">
        <v>0</v>
      </c>
      <c r="H45"/>
      <c r="I45"/>
      <c r="J45"/>
      <c r="K45"/>
      <c r="L45"/>
      <c r="M45"/>
      <c r="N45"/>
      <c r="O45"/>
    </row>
    <row r="46" spans="1:15" s="2" customFormat="1" x14ac:dyDescent="0.25">
      <c r="A46" s="291"/>
      <c r="B46" s="291"/>
      <c r="C46" s="154"/>
      <c r="D46"/>
      <c r="E46" s="2" t="s">
        <v>114</v>
      </c>
      <c r="F46" s="289">
        <v>0</v>
      </c>
      <c r="G46" s="289">
        <v>0</v>
      </c>
      <c r="H46"/>
      <c r="I46"/>
      <c r="J46"/>
      <c r="K46"/>
      <c r="L46"/>
      <c r="M46"/>
      <c r="N46"/>
      <c r="O46"/>
    </row>
    <row r="47" spans="1:15" s="2" customFormat="1" x14ac:dyDescent="0.25">
      <c r="A47" s="291"/>
      <c r="B47" s="291"/>
      <c r="C47" s="154"/>
      <c r="D47"/>
      <c r="E47" s="2" t="s">
        <v>115</v>
      </c>
      <c r="F47" s="289">
        <v>0</v>
      </c>
      <c r="G47" s="289">
        <v>0</v>
      </c>
      <c r="H47"/>
      <c r="I47"/>
      <c r="J47"/>
      <c r="K47"/>
      <c r="L47"/>
      <c r="M47"/>
      <c r="N47"/>
      <c r="O47"/>
    </row>
    <row r="48" spans="1:15" s="2" customFormat="1" x14ac:dyDescent="0.25">
      <c r="A48" s="291"/>
      <c r="B48" s="291"/>
      <c r="C48" s="154"/>
      <c r="D48"/>
      <c r="E48" s="2" t="s">
        <v>116</v>
      </c>
      <c r="F48" s="289">
        <v>500000000</v>
      </c>
      <c r="G48" s="289">
        <v>500000000</v>
      </c>
      <c r="H48"/>
      <c r="I48"/>
      <c r="J48"/>
      <c r="K48"/>
      <c r="L48"/>
      <c r="M48"/>
      <c r="N48"/>
      <c r="O48"/>
    </row>
    <row r="49" spans="1:15" s="2" customFormat="1" x14ac:dyDescent="0.25">
      <c r="A49" s="291"/>
      <c r="B49" s="291"/>
      <c r="C49" s="154"/>
      <c r="D49"/>
      <c r="E49" s="2" t="s">
        <v>117</v>
      </c>
      <c r="F49" s="289">
        <v>0</v>
      </c>
      <c r="G49" s="289">
        <v>0</v>
      </c>
      <c r="H49"/>
      <c r="I49"/>
      <c r="J49"/>
      <c r="K49"/>
      <c r="L49"/>
      <c r="M49"/>
      <c r="N49"/>
      <c r="O49"/>
    </row>
    <row r="50" spans="1:15" s="2" customFormat="1" x14ac:dyDescent="0.25">
      <c r="A50" s="291"/>
      <c r="B50" s="291"/>
      <c r="C50" s="154"/>
      <c r="D50"/>
      <c r="E50" s="2" t="s">
        <v>103</v>
      </c>
      <c r="F50" s="289">
        <v>0</v>
      </c>
      <c r="G50" s="289">
        <v>0</v>
      </c>
      <c r="H50"/>
      <c r="I50"/>
      <c r="J50"/>
      <c r="K50"/>
      <c r="L50"/>
      <c r="M50"/>
      <c r="N50"/>
      <c r="O50"/>
    </row>
    <row r="51" spans="1:15" s="2" customFormat="1" x14ac:dyDescent="0.25">
      <c r="A51" s="291"/>
      <c r="B51" s="291"/>
      <c r="C51" s="154"/>
      <c r="D51"/>
      <c r="E51" t="s">
        <v>579</v>
      </c>
      <c r="F51" s="289">
        <v>0</v>
      </c>
      <c r="G51" s="289">
        <v>0</v>
      </c>
      <c r="H51"/>
      <c r="I51"/>
      <c r="J51"/>
      <c r="K51"/>
      <c r="L51"/>
      <c r="M51"/>
      <c r="N51"/>
      <c r="O51"/>
    </row>
    <row r="52" spans="1:15" s="2" customFormat="1" x14ac:dyDescent="0.25">
      <c r="A52" s="291"/>
      <c r="B52" s="291"/>
      <c r="C52" s="154"/>
      <c r="D52"/>
      <c r="E52" t="s">
        <v>580</v>
      </c>
      <c r="F52" s="289">
        <v>0</v>
      </c>
      <c r="G52" s="289">
        <v>0</v>
      </c>
      <c r="H52"/>
      <c r="I52"/>
      <c r="J52"/>
      <c r="K52"/>
      <c r="L52"/>
      <c r="M52"/>
      <c r="N52"/>
      <c r="O52"/>
    </row>
    <row r="53" spans="1:15" s="2" customFormat="1" x14ac:dyDescent="0.25">
      <c r="A53" s="291"/>
      <c r="B53" s="291"/>
      <c r="C53" s="154"/>
      <c r="D53"/>
      <c r="E53" t="s">
        <v>581</v>
      </c>
      <c r="F53" s="289">
        <v>0</v>
      </c>
      <c r="G53" s="289">
        <v>0</v>
      </c>
      <c r="H53"/>
      <c r="I53"/>
      <c r="J53"/>
      <c r="K53"/>
      <c r="L53"/>
      <c r="M53"/>
      <c r="N53"/>
      <c r="O53"/>
    </row>
    <row r="54" spans="1:15" s="2" customFormat="1" x14ac:dyDescent="0.25">
      <c r="A54" s="291"/>
      <c r="B54" s="291"/>
      <c r="C54" s="154"/>
      <c r="D54"/>
      <c r="E54" t="s">
        <v>582</v>
      </c>
      <c r="F54" s="289">
        <v>0</v>
      </c>
      <c r="G54" s="289">
        <v>0</v>
      </c>
      <c r="H54"/>
      <c r="I54"/>
      <c r="J54"/>
      <c r="K54"/>
      <c r="L54"/>
      <c r="M54"/>
      <c r="N54"/>
      <c r="O54"/>
    </row>
    <row r="55" spans="1:15" s="2" customFormat="1" x14ac:dyDescent="0.25">
      <c r="A55" s="291"/>
      <c r="B55" s="291"/>
      <c r="C55" s="154"/>
      <c r="D55"/>
      <c r="E55" t="s">
        <v>583</v>
      </c>
      <c r="F55" s="289">
        <v>0</v>
      </c>
      <c r="G55" s="289">
        <v>0</v>
      </c>
      <c r="H55"/>
      <c r="I55"/>
      <c r="J55"/>
      <c r="K55"/>
      <c r="L55"/>
      <c r="M55"/>
      <c r="N55"/>
      <c r="O55"/>
    </row>
    <row r="56" spans="1:15" s="2" customFormat="1" x14ac:dyDescent="0.25">
      <c r="A56" s="291"/>
      <c r="B56" s="291"/>
      <c r="C56" s="154"/>
      <c r="D56"/>
      <c r="E56" t="s">
        <v>584</v>
      </c>
      <c r="F56" s="289">
        <v>0</v>
      </c>
      <c r="G56" s="289">
        <v>0</v>
      </c>
      <c r="H56"/>
      <c r="I56"/>
      <c r="J56"/>
      <c r="K56"/>
      <c r="L56"/>
      <c r="M56"/>
      <c r="N56"/>
      <c r="O56"/>
    </row>
    <row r="57" spans="1:15" s="2" customFormat="1" x14ac:dyDescent="0.25">
      <c r="A57" s="291"/>
      <c r="B57" s="291"/>
      <c r="C57" s="154"/>
      <c r="D57"/>
      <c r="E57" t="s">
        <v>585</v>
      </c>
      <c r="F57" s="289">
        <v>0</v>
      </c>
      <c r="G57" s="289">
        <v>0</v>
      </c>
      <c r="H57"/>
      <c r="I57"/>
      <c r="J57"/>
      <c r="K57"/>
      <c r="L57"/>
      <c r="M57"/>
      <c r="N57"/>
      <c r="O57"/>
    </row>
    <row r="58" spans="1:15" s="2" customFormat="1" x14ac:dyDescent="0.25">
      <c r="A58" s="291"/>
      <c r="B58" s="291"/>
      <c r="C58" s="154"/>
      <c r="D58" t="s">
        <v>124</v>
      </c>
      <c r="E58" s="2" t="s">
        <v>127</v>
      </c>
      <c r="F58" s="289">
        <v>150000000</v>
      </c>
      <c r="G58" s="289">
        <v>150000000</v>
      </c>
      <c r="H58"/>
      <c r="I58"/>
      <c r="J58"/>
      <c r="K58"/>
      <c r="L58"/>
      <c r="M58"/>
      <c r="N58"/>
      <c r="O58"/>
    </row>
    <row r="59" spans="1:15" s="2" customFormat="1" x14ac:dyDescent="0.25">
      <c r="A59" s="291"/>
      <c r="B59" s="291"/>
      <c r="C59" s="154"/>
      <c r="D59" t="s">
        <v>128</v>
      </c>
      <c r="E59" s="2" t="s">
        <v>130</v>
      </c>
      <c r="F59" s="289">
        <v>840000000</v>
      </c>
      <c r="G59" s="289">
        <v>840000000</v>
      </c>
      <c r="H59"/>
      <c r="I59"/>
      <c r="J59"/>
      <c r="K59"/>
      <c r="L59"/>
      <c r="M59"/>
      <c r="N59"/>
      <c r="O59"/>
    </row>
    <row r="60" spans="1:15" s="2" customFormat="1" x14ac:dyDescent="0.25">
      <c r="A60" s="291"/>
      <c r="B60" s="291"/>
      <c r="C60" s="154"/>
      <c r="D60" t="s">
        <v>131</v>
      </c>
      <c r="E60" s="2" t="s">
        <v>133</v>
      </c>
      <c r="F60" s="289">
        <v>0</v>
      </c>
      <c r="G60" s="289">
        <v>0</v>
      </c>
      <c r="H60"/>
      <c r="I60"/>
      <c r="J60"/>
      <c r="K60"/>
      <c r="L60"/>
      <c r="M60"/>
      <c r="N60"/>
      <c r="O60"/>
    </row>
    <row r="61" spans="1:15" s="2" customFormat="1" x14ac:dyDescent="0.25">
      <c r="A61" s="291"/>
      <c r="B61" s="291"/>
      <c r="C61" s="154"/>
      <c r="D61" t="s">
        <v>134</v>
      </c>
      <c r="E61" s="2" t="s">
        <v>136</v>
      </c>
      <c r="F61" s="289">
        <v>1210000000</v>
      </c>
      <c r="G61" s="289">
        <v>1210000000</v>
      </c>
      <c r="H61"/>
      <c r="I61"/>
      <c r="J61"/>
      <c r="K61"/>
      <c r="L61"/>
      <c r="M61"/>
      <c r="N61"/>
      <c r="O61"/>
    </row>
    <row r="62" spans="1:15" s="2" customFormat="1" ht="60" x14ac:dyDescent="0.25">
      <c r="A62" s="175" t="s">
        <v>574</v>
      </c>
      <c r="B62" s="175"/>
      <c r="C62" s="175"/>
      <c r="D62" s="175"/>
      <c r="E62" s="175"/>
      <c r="F62" s="290">
        <v>4789146192</v>
      </c>
      <c r="G62" s="290">
        <v>4789146192</v>
      </c>
      <c r="H62"/>
      <c r="I62"/>
      <c r="J62"/>
      <c r="K62"/>
      <c r="L62"/>
      <c r="M62"/>
      <c r="N62"/>
      <c r="O62"/>
    </row>
    <row r="63" spans="1:15" s="2" customFormat="1" x14ac:dyDescent="0.25">
      <c r="A63" s="291" t="s">
        <v>140</v>
      </c>
      <c r="B63" s="291" t="s">
        <v>141</v>
      </c>
      <c r="C63" s="154" t="s">
        <v>142</v>
      </c>
      <c r="D63" t="s">
        <v>139</v>
      </c>
      <c r="E63" s="2" t="s">
        <v>143</v>
      </c>
      <c r="F63" s="289">
        <v>490376694.26001</v>
      </c>
      <c r="G63" s="289">
        <v>490376694.26001</v>
      </c>
      <c r="H63"/>
      <c r="I63"/>
      <c r="J63"/>
      <c r="K63"/>
      <c r="L63"/>
      <c r="M63"/>
      <c r="N63"/>
      <c r="O63"/>
    </row>
    <row r="64" spans="1:15" s="2" customFormat="1" x14ac:dyDescent="0.25">
      <c r="A64" s="291"/>
      <c r="B64" s="291"/>
      <c r="C64" s="154"/>
      <c r="D64" t="s">
        <v>213</v>
      </c>
      <c r="E64" t="s">
        <v>587</v>
      </c>
      <c r="F64" s="289">
        <v>204796415</v>
      </c>
      <c r="G64" s="289">
        <v>204796415</v>
      </c>
      <c r="H64"/>
      <c r="I64"/>
      <c r="J64"/>
      <c r="K64"/>
      <c r="L64"/>
      <c r="M64"/>
      <c r="N64"/>
      <c r="O64"/>
    </row>
    <row r="65" spans="1:15" s="2" customFormat="1" x14ac:dyDescent="0.25">
      <c r="A65" s="291"/>
      <c r="B65" s="291"/>
      <c r="C65" s="154"/>
      <c r="D65" t="s">
        <v>144</v>
      </c>
      <c r="E65" s="2" t="s">
        <v>145</v>
      </c>
      <c r="F65" s="289">
        <v>0</v>
      </c>
      <c r="G65" s="289">
        <v>0</v>
      </c>
      <c r="H65"/>
      <c r="I65"/>
      <c r="J65"/>
      <c r="K65"/>
      <c r="L65"/>
      <c r="M65"/>
      <c r="N65"/>
      <c r="O65"/>
    </row>
    <row r="66" spans="1:15" s="2" customFormat="1" x14ac:dyDescent="0.25">
      <c r="A66" s="291"/>
      <c r="B66" s="291"/>
      <c r="C66" s="154"/>
      <c r="D66" t="s">
        <v>52</v>
      </c>
      <c r="E66" s="2" t="s">
        <v>146</v>
      </c>
      <c r="F66" s="289">
        <v>0</v>
      </c>
      <c r="G66" s="289">
        <v>0</v>
      </c>
      <c r="H66"/>
      <c r="I66"/>
      <c r="J66"/>
      <c r="K66"/>
      <c r="L66"/>
      <c r="M66"/>
      <c r="N66"/>
      <c r="O66"/>
    </row>
    <row r="67" spans="1:15" s="2" customFormat="1" x14ac:dyDescent="0.25">
      <c r="A67" s="291"/>
      <c r="B67" s="291"/>
      <c r="C67" s="154"/>
      <c r="D67"/>
      <c r="E67" s="2" t="s">
        <v>147</v>
      </c>
      <c r="F67" s="289">
        <v>0</v>
      </c>
      <c r="G67" s="289">
        <v>0</v>
      </c>
      <c r="H67"/>
      <c r="I67"/>
      <c r="J67"/>
      <c r="K67"/>
      <c r="L67"/>
      <c r="M67"/>
      <c r="N67"/>
      <c r="O67"/>
    </row>
    <row r="68" spans="1:15" s="2" customFormat="1" x14ac:dyDescent="0.25">
      <c r="A68" s="291"/>
      <c r="B68" s="291"/>
      <c r="C68" s="154"/>
      <c r="D68"/>
      <c r="E68" s="2" t="s">
        <v>148</v>
      </c>
      <c r="F68" s="289">
        <v>14041257.509998322</v>
      </c>
      <c r="G68" s="289">
        <v>14041257.509998322</v>
      </c>
      <c r="H68"/>
      <c r="I68"/>
      <c r="J68"/>
      <c r="K68"/>
      <c r="L68"/>
      <c r="M68"/>
      <c r="N68"/>
      <c r="O68"/>
    </row>
    <row r="69" spans="1:15" s="2" customFormat="1" x14ac:dyDescent="0.25">
      <c r="A69" s="291"/>
      <c r="B69" t="s">
        <v>154</v>
      </c>
      <c r="C69" s="154" t="s">
        <v>155</v>
      </c>
      <c r="D69" t="s">
        <v>153</v>
      </c>
      <c r="E69" s="2" t="s">
        <v>156</v>
      </c>
      <c r="F69" s="289">
        <v>0</v>
      </c>
      <c r="G69" s="289">
        <v>0</v>
      </c>
      <c r="H69"/>
      <c r="I69"/>
      <c r="J69"/>
      <c r="K69"/>
      <c r="L69"/>
      <c r="M69"/>
      <c r="N69"/>
      <c r="O69"/>
    </row>
    <row r="70" spans="1:15" s="2" customFormat="1" x14ac:dyDescent="0.25">
      <c r="A70" s="291"/>
      <c r="B70"/>
      <c r="C70" s="154"/>
      <c r="D70" t="s">
        <v>52</v>
      </c>
      <c r="E70" s="2" t="s">
        <v>157</v>
      </c>
      <c r="F70" s="289">
        <v>1672188</v>
      </c>
      <c r="G70" s="289">
        <v>1672188</v>
      </c>
      <c r="H70"/>
      <c r="I70"/>
      <c r="J70"/>
      <c r="K70"/>
      <c r="L70"/>
      <c r="M70"/>
      <c r="N70"/>
      <c r="O70"/>
    </row>
    <row r="71" spans="1:15" s="2" customFormat="1" x14ac:dyDescent="0.25">
      <c r="A71" s="291"/>
      <c r="B71" s="2" t="s">
        <v>354</v>
      </c>
      <c r="C71" s="154" t="s">
        <v>155</v>
      </c>
      <c r="D71" t="s">
        <v>352</v>
      </c>
      <c r="E71" s="2" t="s">
        <v>355</v>
      </c>
      <c r="F71" s="289">
        <v>742000000</v>
      </c>
      <c r="G71" s="289">
        <v>742000000</v>
      </c>
      <c r="H71"/>
      <c r="I71"/>
      <c r="J71"/>
      <c r="K71"/>
      <c r="L71"/>
      <c r="M71"/>
      <c r="N71"/>
      <c r="O71"/>
    </row>
    <row r="72" spans="1:15" s="2" customFormat="1" x14ac:dyDescent="0.25">
      <c r="A72" s="291"/>
      <c r="B72" s="291" t="s">
        <v>158</v>
      </c>
      <c r="C72" s="154" t="s">
        <v>159</v>
      </c>
      <c r="D72" t="s">
        <v>144</v>
      </c>
      <c r="E72" s="2" t="s">
        <v>160</v>
      </c>
      <c r="F72" s="289">
        <v>138349658</v>
      </c>
      <c r="G72" s="289">
        <v>138349658</v>
      </c>
      <c r="H72"/>
      <c r="I72"/>
      <c r="J72"/>
      <c r="K72"/>
      <c r="L72"/>
      <c r="M72"/>
      <c r="N72"/>
      <c r="O72"/>
    </row>
    <row r="73" spans="1:15" s="2" customFormat="1" x14ac:dyDescent="0.25">
      <c r="A73" s="291"/>
      <c r="B73" s="291"/>
      <c r="C73" s="154"/>
      <c r="D73"/>
      <c r="E73" s="2" t="s">
        <v>161</v>
      </c>
      <c r="F73" s="289">
        <v>1339971947</v>
      </c>
      <c r="G73" s="289">
        <v>1339971947</v>
      </c>
      <c r="H73"/>
      <c r="I73"/>
      <c r="J73"/>
      <c r="K73"/>
      <c r="L73"/>
      <c r="M73"/>
      <c r="N73"/>
      <c r="O73"/>
    </row>
    <row r="74" spans="1:15" s="2" customFormat="1" x14ac:dyDescent="0.25">
      <c r="A74" s="291"/>
      <c r="B74" s="291"/>
      <c r="C74" s="154"/>
      <c r="D74" t="s">
        <v>52</v>
      </c>
      <c r="E74" s="2" t="s">
        <v>162</v>
      </c>
      <c r="F74" s="289">
        <v>0</v>
      </c>
      <c r="G74" s="289">
        <v>0</v>
      </c>
      <c r="H74"/>
      <c r="I74"/>
      <c r="J74"/>
      <c r="K74"/>
      <c r="L74"/>
      <c r="M74"/>
      <c r="N74"/>
      <c r="O74"/>
    </row>
    <row r="75" spans="1:15" s="2" customFormat="1" x14ac:dyDescent="0.25">
      <c r="A75" s="291"/>
      <c r="B75" s="291"/>
      <c r="C75" s="154"/>
      <c r="D75"/>
      <c r="E75" s="2" t="s">
        <v>160</v>
      </c>
      <c r="F75" s="289">
        <v>0</v>
      </c>
      <c r="G75" s="289">
        <v>0</v>
      </c>
      <c r="H75"/>
      <c r="I75"/>
      <c r="J75"/>
      <c r="K75"/>
      <c r="L75"/>
      <c r="M75"/>
      <c r="N75"/>
      <c r="O75"/>
    </row>
    <row r="76" spans="1:15" s="2" customFormat="1" x14ac:dyDescent="0.25">
      <c r="A76" s="291"/>
      <c r="B76" s="291"/>
      <c r="C76" s="154"/>
      <c r="D76"/>
      <c r="E76" s="2" t="s">
        <v>163</v>
      </c>
      <c r="F76" s="289">
        <v>0</v>
      </c>
      <c r="G76" s="289">
        <v>0</v>
      </c>
      <c r="H76"/>
      <c r="I76"/>
      <c r="J76"/>
      <c r="K76"/>
      <c r="L76"/>
      <c r="M76"/>
      <c r="N76"/>
      <c r="O76"/>
    </row>
    <row r="77" spans="1:15" s="2" customFormat="1" x14ac:dyDescent="0.25">
      <c r="A77" s="291"/>
      <c r="B77" s="291"/>
      <c r="C77" s="154"/>
      <c r="D77"/>
      <c r="E77" s="2" t="s">
        <v>161</v>
      </c>
      <c r="F77" s="289">
        <v>0</v>
      </c>
      <c r="G77" s="289">
        <v>0</v>
      </c>
      <c r="H77"/>
      <c r="I77"/>
      <c r="J77"/>
      <c r="K77"/>
      <c r="L77"/>
      <c r="M77"/>
      <c r="N77"/>
      <c r="O77"/>
    </row>
    <row r="78" spans="1:15" s="2" customFormat="1" x14ac:dyDescent="0.25">
      <c r="A78" s="291"/>
      <c r="B78" s="291"/>
      <c r="C78" s="154" t="s">
        <v>171</v>
      </c>
      <c r="D78" t="s">
        <v>170</v>
      </c>
      <c r="E78" s="2" t="s">
        <v>172</v>
      </c>
      <c r="F78" s="289">
        <v>0</v>
      </c>
      <c r="G78" s="289">
        <v>0</v>
      </c>
      <c r="H78"/>
      <c r="I78"/>
      <c r="J78"/>
      <c r="K78"/>
      <c r="L78"/>
      <c r="M78"/>
      <c r="N78"/>
      <c r="O78"/>
    </row>
    <row r="79" spans="1:15" s="2" customFormat="1" x14ac:dyDescent="0.25">
      <c r="A79" s="291"/>
      <c r="B79" s="291"/>
      <c r="C79" s="154"/>
      <c r="D79" t="s">
        <v>68</v>
      </c>
      <c r="E79" s="2" t="s">
        <v>173</v>
      </c>
      <c r="F79" s="289">
        <v>50000000</v>
      </c>
      <c r="G79" s="289">
        <v>50000000</v>
      </c>
      <c r="H79"/>
      <c r="I79"/>
      <c r="J79"/>
      <c r="K79"/>
      <c r="L79"/>
      <c r="M79"/>
      <c r="N79"/>
      <c r="O79"/>
    </row>
    <row r="80" spans="1:15" s="2" customFormat="1" x14ac:dyDescent="0.25">
      <c r="A80" s="291"/>
      <c r="B80" s="291"/>
      <c r="C80" s="154"/>
      <c r="D80" t="s">
        <v>52</v>
      </c>
      <c r="E80" s="2" t="s">
        <v>174</v>
      </c>
      <c r="F80" s="289">
        <v>0</v>
      </c>
      <c r="G80" s="289">
        <v>0</v>
      </c>
      <c r="H80"/>
      <c r="I80"/>
      <c r="J80"/>
      <c r="K80"/>
      <c r="L80"/>
      <c r="M80"/>
      <c r="N80"/>
      <c r="O80"/>
    </row>
    <row r="81" spans="1:15" s="2" customFormat="1" x14ac:dyDescent="0.25">
      <c r="A81" s="291"/>
      <c r="B81" s="291"/>
      <c r="C81" s="154" t="s">
        <v>178</v>
      </c>
      <c r="D81" t="s">
        <v>177</v>
      </c>
      <c r="E81" s="2" t="s">
        <v>179</v>
      </c>
      <c r="F81" s="289">
        <v>0</v>
      </c>
      <c r="G81" s="289">
        <v>0</v>
      </c>
      <c r="H81"/>
      <c r="I81"/>
      <c r="J81"/>
      <c r="K81"/>
      <c r="L81"/>
      <c r="M81"/>
      <c r="N81"/>
      <c r="O81"/>
    </row>
    <row r="82" spans="1:15" s="2" customFormat="1" x14ac:dyDescent="0.25">
      <c r="A82" s="291"/>
      <c r="B82" s="291"/>
      <c r="C82" s="154"/>
      <c r="D82"/>
      <c r="E82" s="2" t="s">
        <v>180</v>
      </c>
      <c r="F82" s="289">
        <v>0</v>
      </c>
      <c r="G82" s="289">
        <v>0</v>
      </c>
      <c r="H82"/>
      <c r="I82"/>
      <c r="J82"/>
      <c r="K82"/>
      <c r="L82"/>
      <c r="M82"/>
      <c r="N82"/>
      <c r="O82"/>
    </row>
    <row r="83" spans="1:15" s="2" customFormat="1" x14ac:dyDescent="0.25">
      <c r="A83" s="291"/>
      <c r="B83" s="291"/>
      <c r="C83" s="154"/>
      <c r="D83" t="s">
        <v>181</v>
      </c>
      <c r="E83" s="2" t="s">
        <v>182</v>
      </c>
      <c r="F83" s="289">
        <v>89798895</v>
      </c>
      <c r="G83" s="289">
        <v>89798895</v>
      </c>
      <c r="H83"/>
      <c r="I83"/>
      <c r="J83"/>
      <c r="K83"/>
      <c r="L83"/>
      <c r="M83"/>
      <c r="N83"/>
      <c r="O83"/>
    </row>
    <row r="84" spans="1:15" s="2" customFormat="1" x14ac:dyDescent="0.25">
      <c r="A84" s="291"/>
      <c r="B84" s="291"/>
      <c r="C84" s="154"/>
      <c r="D84" t="s">
        <v>185</v>
      </c>
      <c r="E84" s="2" t="s">
        <v>186</v>
      </c>
      <c r="F84" s="289">
        <v>0</v>
      </c>
      <c r="G84" s="289">
        <v>0</v>
      </c>
      <c r="H84"/>
      <c r="I84"/>
      <c r="J84"/>
      <c r="K84"/>
      <c r="L84"/>
      <c r="M84"/>
      <c r="N84"/>
      <c r="O84"/>
    </row>
    <row r="85" spans="1:15" s="2" customFormat="1" x14ac:dyDescent="0.25">
      <c r="A85" s="291"/>
      <c r="B85" s="291"/>
      <c r="C85" s="154"/>
      <c r="D85" t="s">
        <v>189</v>
      </c>
      <c r="E85" s="2" t="s">
        <v>190</v>
      </c>
      <c r="F85" s="289">
        <v>56940000</v>
      </c>
      <c r="G85" s="289">
        <v>56940000</v>
      </c>
      <c r="H85"/>
      <c r="I85"/>
      <c r="J85"/>
      <c r="K85"/>
      <c r="L85"/>
      <c r="M85"/>
      <c r="N85"/>
      <c r="O85"/>
    </row>
    <row r="86" spans="1:15" s="2" customFormat="1" x14ac:dyDescent="0.25">
      <c r="A86" s="291"/>
      <c r="B86" s="291"/>
      <c r="C86" s="154"/>
      <c r="D86"/>
      <c r="E86" s="2" t="s">
        <v>232</v>
      </c>
      <c r="F86" s="289">
        <v>7872480</v>
      </c>
      <c r="G86" s="289">
        <v>7872480</v>
      </c>
      <c r="H86"/>
      <c r="I86"/>
      <c r="J86"/>
      <c r="K86"/>
      <c r="L86"/>
      <c r="M86"/>
      <c r="N86"/>
      <c r="O86"/>
    </row>
    <row r="87" spans="1:15" s="2" customFormat="1" x14ac:dyDescent="0.25">
      <c r="A87" s="291"/>
      <c r="B87" s="291"/>
      <c r="C87" s="154"/>
      <c r="D87"/>
      <c r="E87" s="2" t="s">
        <v>231</v>
      </c>
      <c r="F87" s="289">
        <v>87887376</v>
      </c>
      <c r="G87" s="289">
        <v>87887376</v>
      </c>
      <c r="H87"/>
      <c r="I87"/>
      <c r="J87"/>
      <c r="K87"/>
      <c r="L87"/>
      <c r="M87"/>
      <c r="N87"/>
      <c r="O87"/>
    </row>
    <row r="88" spans="1:15" s="2" customFormat="1" x14ac:dyDescent="0.25">
      <c r="A88" s="291"/>
      <c r="B88" s="291"/>
      <c r="C88" s="154"/>
      <c r="D88"/>
      <c r="E88" s="2" t="s">
        <v>191</v>
      </c>
      <c r="F88" s="289">
        <v>0</v>
      </c>
      <c r="G88" s="289">
        <v>0</v>
      </c>
      <c r="H88"/>
      <c r="I88"/>
      <c r="J88"/>
      <c r="K88"/>
      <c r="L88"/>
      <c r="M88"/>
      <c r="N88"/>
      <c r="O88"/>
    </row>
    <row r="89" spans="1:15" s="2" customFormat="1" x14ac:dyDescent="0.25">
      <c r="A89" s="291"/>
      <c r="B89" s="291"/>
      <c r="C89" s="154"/>
      <c r="D89" t="s">
        <v>241</v>
      </c>
      <c r="E89" s="2" t="s">
        <v>242</v>
      </c>
      <c r="F89" s="289">
        <v>0</v>
      </c>
      <c r="G89" s="289">
        <v>0</v>
      </c>
      <c r="H89"/>
      <c r="I89"/>
      <c r="J89"/>
      <c r="K89"/>
      <c r="L89"/>
      <c r="M89"/>
      <c r="N89"/>
      <c r="O89"/>
    </row>
    <row r="90" spans="1:15" s="2" customFormat="1" x14ac:dyDescent="0.25">
      <c r="A90" s="291"/>
      <c r="B90" s="291"/>
      <c r="C90" s="154"/>
      <c r="D90"/>
      <c r="E90" t="s">
        <v>589</v>
      </c>
      <c r="F90" s="289">
        <v>0</v>
      </c>
      <c r="G90" s="289">
        <v>0</v>
      </c>
      <c r="H90"/>
      <c r="I90"/>
      <c r="J90"/>
      <c r="K90"/>
      <c r="L90"/>
      <c r="M90"/>
      <c r="N90"/>
      <c r="O90"/>
    </row>
    <row r="91" spans="1:15" s="2" customFormat="1" x14ac:dyDescent="0.25">
      <c r="A91" s="291"/>
      <c r="B91" s="291"/>
      <c r="C91" s="154"/>
      <c r="D91" t="s">
        <v>192</v>
      </c>
      <c r="E91" s="2" t="s">
        <v>243</v>
      </c>
      <c r="F91" s="289">
        <v>0</v>
      </c>
      <c r="G91" s="289">
        <v>0</v>
      </c>
      <c r="H91"/>
      <c r="I91"/>
      <c r="J91"/>
      <c r="K91"/>
      <c r="L91"/>
      <c r="M91"/>
      <c r="N91"/>
      <c r="O91"/>
    </row>
    <row r="92" spans="1:15" s="2" customFormat="1" x14ac:dyDescent="0.25">
      <c r="A92" s="291"/>
      <c r="B92" s="291"/>
      <c r="C92" s="154"/>
      <c r="D92"/>
      <c r="E92" s="2" t="s">
        <v>233</v>
      </c>
      <c r="F92" s="289">
        <v>9971808</v>
      </c>
      <c r="G92" s="289">
        <v>9971808</v>
      </c>
      <c r="H92"/>
      <c r="I92"/>
      <c r="J92"/>
      <c r="K92"/>
      <c r="L92"/>
      <c r="M92"/>
      <c r="N92"/>
      <c r="O92"/>
    </row>
    <row r="93" spans="1:15" s="2" customFormat="1" x14ac:dyDescent="0.25">
      <c r="A93" s="291"/>
      <c r="B93" s="291"/>
      <c r="C93" s="154"/>
      <c r="D93"/>
      <c r="E93" s="2" t="s">
        <v>193</v>
      </c>
      <c r="F93" s="289">
        <v>0</v>
      </c>
      <c r="G93" s="289">
        <v>0</v>
      </c>
      <c r="H93"/>
      <c r="I93"/>
      <c r="J93"/>
      <c r="K93"/>
      <c r="L93"/>
      <c r="M93"/>
      <c r="N93"/>
      <c r="O93"/>
    </row>
    <row r="94" spans="1:15" s="2" customFormat="1" x14ac:dyDescent="0.25">
      <c r="A94" s="291"/>
      <c r="B94" s="291"/>
      <c r="C94" s="154"/>
      <c r="D94" t="s">
        <v>234</v>
      </c>
      <c r="E94" s="2" t="s">
        <v>235</v>
      </c>
      <c r="F94" s="289">
        <v>7216440</v>
      </c>
      <c r="G94" s="289">
        <v>7216440</v>
      </c>
      <c r="H94"/>
      <c r="I94"/>
      <c r="J94"/>
      <c r="K94"/>
      <c r="L94"/>
      <c r="M94"/>
      <c r="N94"/>
      <c r="O94"/>
    </row>
    <row r="95" spans="1:15" s="2" customFormat="1" x14ac:dyDescent="0.25">
      <c r="A95" s="291"/>
      <c r="B95" s="291"/>
      <c r="C95" s="154"/>
      <c r="D95" t="s">
        <v>236</v>
      </c>
      <c r="E95" s="2" t="s">
        <v>235</v>
      </c>
      <c r="F95" s="289">
        <v>14695296</v>
      </c>
      <c r="G95" s="289">
        <v>14695296</v>
      </c>
      <c r="H95"/>
      <c r="I95"/>
      <c r="J95"/>
      <c r="K95"/>
      <c r="L95"/>
      <c r="M95"/>
      <c r="N95"/>
      <c r="O95"/>
    </row>
    <row r="96" spans="1:15" s="2" customFormat="1" x14ac:dyDescent="0.25">
      <c r="A96" s="291"/>
      <c r="B96" s="291"/>
      <c r="C96" s="154"/>
      <c r="D96" t="s">
        <v>237</v>
      </c>
      <c r="E96" s="2" t="s">
        <v>235</v>
      </c>
      <c r="F96" s="289">
        <v>31489920</v>
      </c>
      <c r="G96" s="289">
        <v>31489920</v>
      </c>
      <c r="H96"/>
      <c r="I96"/>
      <c r="J96"/>
      <c r="K96"/>
      <c r="L96"/>
      <c r="M96"/>
      <c r="N96"/>
      <c r="O96"/>
    </row>
    <row r="97" spans="1:15" s="2" customFormat="1" x14ac:dyDescent="0.25">
      <c r="A97" s="291"/>
      <c r="B97" s="291"/>
      <c r="C97" s="154"/>
      <c r="D97" t="s">
        <v>194</v>
      </c>
      <c r="E97" s="2" t="s">
        <v>195</v>
      </c>
      <c r="F97" s="289">
        <v>0</v>
      </c>
      <c r="G97" s="289">
        <v>0</v>
      </c>
      <c r="H97"/>
      <c r="I97"/>
      <c r="J97"/>
      <c r="K97"/>
      <c r="L97"/>
      <c r="M97"/>
      <c r="N97"/>
      <c r="O97"/>
    </row>
    <row r="98" spans="1:15" s="2" customFormat="1" x14ac:dyDescent="0.25">
      <c r="A98" s="291"/>
      <c r="B98" s="291"/>
      <c r="C98" s="154"/>
      <c r="D98" t="s">
        <v>208</v>
      </c>
      <c r="E98" s="2" t="s">
        <v>244</v>
      </c>
      <c r="F98" s="289">
        <v>0</v>
      </c>
      <c r="G98" s="289">
        <v>0</v>
      </c>
      <c r="H98"/>
      <c r="I98"/>
      <c r="J98"/>
      <c r="K98"/>
      <c r="L98"/>
      <c r="M98"/>
      <c r="N98"/>
      <c r="O98"/>
    </row>
    <row r="99" spans="1:15" s="2" customFormat="1" x14ac:dyDescent="0.25">
      <c r="A99" s="291"/>
      <c r="B99" s="291"/>
      <c r="C99" s="154"/>
      <c r="D99"/>
      <c r="E99" s="2" t="s">
        <v>209</v>
      </c>
      <c r="F99" s="289">
        <v>0</v>
      </c>
      <c r="G99" s="289">
        <v>0</v>
      </c>
      <c r="H99"/>
      <c r="I99"/>
      <c r="J99"/>
      <c r="K99"/>
      <c r="L99"/>
      <c r="M99"/>
      <c r="N99"/>
      <c r="O99"/>
    </row>
    <row r="100" spans="1:15" s="2" customFormat="1" x14ac:dyDescent="0.25">
      <c r="A100" s="291"/>
      <c r="B100" s="291"/>
      <c r="C100" s="154"/>
      <c r="D100" t="s">
        <v>202</v>
      </c>
      <c r="E100" s="2" t="s">
        <v>254</v>
      </c>
      <c r="F100" s="289">
        <v>143557377</v>
      </c>
      <c r="G100" s="289">
        <v>143557377</v>
      </c>
      <c r="H100"/>
      <c r="I100"/>
      <c r="J100"/>
      <c r="K100"/>
      <c r="L100"/>
      <c r="M100"/>
      <c r="N100"/>
      <c r="O100"/>
    </row>
    <row r="101" spans="1:15" s="2" customFormat="1" x14ac:dyDescent="0.25">
      <c r="A101" s="291"/>
      <c r="B101" s="291"/>
      <c r="C101" s="154"/>
      <c r="D101"/>
      <c r="E101" s="2" t="s">
        <v>245</v>
      </c>
      <c r="F101" s="289">
        <v>0</v>
      </c>
      <c r="G101" s="289">
        <v>0</v>
      </c>
      <c r="H101"/>
      <c r="I101"/>
      <c r="J101"/>
      <c r="K101"/>
      <c r="L101"/>
      <c r="M101"/>
      <c r="N101"/>
      <c r="O101"/>
    </row>
    <row r="102" spans="1:15" s="2" customFormat="1" x14ac:dyDescent="0.25">
      <c r="A102" s="291"/>
      <c r="B102" s="291"/>
      <c r="C102" s="154"/>
      <c r="D102"/>
      <c r="E102" s="2" t="s">
        <v>203</v>
      </c>
      <c r="F102" s="289">
        <v>0</v>
      </c>
      <c r="G102" s="289">
        <v>0</v>
      </c>
      <c r="H102"/>
      <c r="I102"/>
      <c r="J102"/>
      <c r="K102"/>
      <c r="L102"/>
      <c r="M102"/>
      <c r="N102"/>
      <c r="O102"/>
    </row>
    <row r="103" spans="1:15" s="2" customFormat="1" x14ac:dyDescent="0.25">
      <c r="A103" s="291"/>
      <c r="B103" s="291"/>
      <c r="C103" s="154"/>
      <c r="D103" t="s">
        <v>226</v>
      </c>
      <c r="E103" s="2" t="s">
        <v>227</v>
      </c>
      <c r="F103" s="289">
        <v>0</v>
      </c>
      <c r="G103" s="289">
        <v>0</v>
      </c>
      <c r="H103"/>
      <c r="I103"/>
      <c r="J103"/>
      <c r="K103"/>
      <c r="L103"/>
      <c r="M103"/>
      <c r="N103"/>
      <c r="O103"/>
    </row>
    <row r="104" spans="1:15" s="2" customFormat="1" x14ac:dyDescent="0.25">
      <c r="A104" s="291"/>
      <c r="B104" s="291"/>
      <c r="C104" s="154"/>
      <c r="D104" t="s">
        <v>200</v>
      </c>
      <c r="E104" s="2" t="s">
        <v>201</v>
      </c>
      <c r="F104" s="289">
        <v>0</v>
      </c>
      <c r="G104" s="289">
        <v>0</v>
      </c>
      <c r="H104"/>
      <c r="I104"/>
      <c r="J104"/>
      <c r="K104"/>
      <c r="L104"/>
      <c r="M104"/>
      <c r="N104"/>
      <c r="O104"/>
    </row>
    <row r="105" spans="1:15" s="2" customFormat="1" x14ac:dyDescent="0.25">
      <c r="A105" s="291"/>
      <c r="B105" s="291"/>
      <c r="C105" s="154"/>
      <c r="D105" t="s">
        <v>198</v>
      </c>
      <c r="E105" s="2" t="s">
        <v>246</v>
      </c>
      <c r="F105" s="289">
        <v>0</v>
      </c>
      <c r="G105" s="289">
        <v>0</v>
      </c>
      <c r="H105"/>
      <c r="I105"/>
      <c r="J105"/>
      <c r="K105"/>
      <c r="L105"/>
      <c r="M105"/>
      <c r="N105"/>
      <c r="O105"/>
    </row>
    <row r="106" spans="1:15" s="2" customFormat="1" x14ac:dyDescent="0.25">
      <c r="A106" s="291"/>
      <c r="B106" s="291"/>
      <c r="C106" s="154"/>
      <c r="D106"/>
      <c r="E106" s="2" t="s">
        <v>199</v>
      </c>
      <c r="F106" s="289">
        <v>0</v>
      </c>
      <c r="G106" s="289">
        <v>0</v>
      </c>
      <c r="H106"/>
      <c r="I106"/>
      <c r="J106"/>
      <c r="K106"/>
      <c r="L106"/>
      <c r="M106"/>
      <c r="N106"/>
      <c r="O106"/>
    </row>
    <row r="107" spans="1:15" s="2" customFormat="1" x14ac:dyDescent="0.25">
      <c r="A107" s="291"/>
      <c r="B107" s="291"/>
      <c r="C107" s="154"/>
      <c r="D107" t="s">
        <v>204</v>
      </c>
      <c r="E107" s="2" t="s">
        <v>205</v>
      </c>
      <c r="F107" s="289">
        <v>0</v>
      </c>
      <c r="G107" s="289">
        <v>0</v>
      </c>
      <c r="H107"/>
      <c r="I107"/>
      <c r="J107"/>
      <c r="K107"/>
      <c r="L107"/>
      <c r="M107"/>
      <c r="N107"/>
      <c r="O107"/>
    </row>
    <row r="108" spans="1:15" s="2" customFormat="1" x14ac:dyDescent="0.25">
      <c r="A108" s="291"/>
      <c r="B108" s="291"/>
      <c r="C108" s="154"/>
      <c r="D108" t="s">
        <v>210</v>
      </c>
      <c r="E108" s="2" t="s">
        <v>247</v>
      </c>
      <c r="F108" s="289">
        <v>300000000</v>
      </c>
      <c r="G108" s="289">
        <v>300000000</v>
      </c>
      <c r="H108"/>
      <c r="I108"/>
      <c r="J108"/>
      <c r="K108"/>
      <c r="L108"/>
      <c r="M108"/>
      <c r="N108"/>
      <c r="O108"/>
    </row>
    <row r="109" spans="1:15" s="2" customFormat="1" x14ac:dyDescent="0.25">
      <c r="A109" s="291"/>
      <c r="B109" s="291"/>
      <c r="C109" s="154"/>
      <c r="D109"/>
      <c r="E109" s="2" t="s">
        <v>211</v>
      </c>
      <c r="F109" s="289">
        <v>0</v>
      </c>
      <c r="G109" s="289">
        <v>0</v>
      </c>
      <c r="H109"/>
      <c r="I109"/>
      <c r="J109"/>
      <c r="K109"/>
      <c r="L109"/>
      <c r="M109"/>
      <c r="N109"/>
      <c r="O109"/>
    </row>
    <row r="110" spans="1:15" s="2" customFormat="1" x14ac:dyDescent="0.25">
      <c r="A110" s="291"/>
      <c r="B110" s="291"/>
      <c r="C110" s="154"/>
      <c r="D110"/>
      <c r="E110" s="2" t="s">
        <v>212</v>
      </c>
      <c r="F110" s="289">
        <v>0</v>
      </c>
      <c r="G110" s="289">
        <v>0</v>
      </c>
      <c r="H110"/>
      <c r="I110"/>
      <c r="J110"/>
      <c r="K110"/>
      <c r="L110"/>
      <c r="M110"/>
      <c r="N110"/>
      <c r="O110"/>
    </row>
    <row r="111" spans="1:15" s="2" customFormat="1" x14ac:dyDescent="0.25">
      <c r="A111" s="291"/>
      <c r="B111" s="291"/>
      <c r="C111" s="154"/>
      <c r="D111" t="s">
        <v>139</v>
      </c>
      <c r="E111" t="s">
        <v>228</v>
      </c>
      <c r="F111" s="289">
        <v>0</v>
      </c>
      <c r="G111" s="289">
        <v>0</v>
      </c>
      <c r="H111"/>
      <c r="I111"/>
      <c r="J111"/>
      <c r="K111"/>
      <c r="L111"/>
      <c r="M111"/>
      <c r="N111"/>
      <c r="O111"/>
    </row>
    <row r="112" spans="1:15" s="2" customFormat="1" x14ac:dyDescent="0.25">
      <c r="A112" s="291"/>
      <c r="B112" s="291"/>
      <c r="C112" s="154"/>
      <c r="D112" t="s">
        <v>251</v>
      </c>
      <c r="E112" s="2" t="s">
        <v>252</v>
      </c>
      <c r="F112" s="289">
        <v>2505688009</v>
      </c>
      <c r="G112" s="289">
        <v>2505688009</v>
      </c>
      <c r="H112"/>
      <c r="I112"/>
      <c r="J112"/>
      <c r="K112"/>
      <c r="L112"/>
      <c r="M112"/>
      <c r="N112"/>
      <c r="O112"/>
    </row>
    <row r="113" spans="1:15" s="2" customFormat="1" x14ac:dyDescent="0.25">
      <c r="A113" s="291"/>
      <c r="B113" s="291"/>
      <c r="C113" s="154"/>
      <c r="D113" t="s">
        <v>213</v>
      </c>
      <c r="E113" s="2" t="s">
        <v>214</v>
      </c>
      <c r="F113" s="289">
        <v>0</v>
      </c>
      <c r="G113" s="289">
        <v>0</v>
      </c>
      <c r="H113"/>
      <c r="I113"/>
      <c r="J113"/>
      <c r="K113"/>
      <c r="L113"/>
      <c r="M113"/>
      <c r="N113"/>
      <c r="O113"/>
    </row>
    <row r="114" spans="1:15" s="2" customFormat="1" x14ac:dyDescent="0.25">
      <c r="A114" s="291"/>
      <c r="B114" s="291"/>
      <c r="C114" s="154"/>
      <c r="D114" t="s">
        <v>85</v>
      </c>
      <c r="E114" t="s">
        <v>250</v>
      </c>
      <c r="F114" s="289">
        <v>70000000</v>
      </c>
      <c r="G114" s="289">
        <v>70000000</v>
      </c>
      <c r="H114"/>
      <c r="I114"/>
      <c r="J114"/>
      <c r="K114"/>
      <c r="L114"/>
      <c r="M114"/>
      <c r="N114"/>
      <c r="O114"/>
    </row>
    <row r="115" spans="1:15" s="2" customFormat="1" x14ac:dyDescent="0.25">
      <c r="A115" s="291"/>
      <c r="B115" s="291"/>
      <c r="C115" s="154"/>
      <c r="D115"/>
      <c r="E115" s="2" t="s">
        <v>216</v>
      </c>
      <c r="F115" s="289">
        <v>0</v>
      </c>
      <c r="G115" s="289">
        <v>0</v>
      </c>
      <c r="H115"/>
      <c r="I115"/>
      <c r="J115"/>
      <c r="K115"/>
      <c r="L115"/>
      <c r="M115"/>
      <c r="N115"/>
      <c r="O115"/>
    </row>
    <row r="116" spans="1:15" s="2" customFormat="1" x14ac:dyDescent="0.25">
      <c r="A116" s="291"/>
      <c r="B116" s="291"/>
      <c r="C116" s="154"/>
      <c r="D116" t="s">
        <v>144</v>
      </c>
      <c r="E116" s="2" t="s">
        <v>255</v>
      </c>
      <c r="F116" s="289">
        <v>293617237</v>
      </c>
      <c r="G116" s="289">
        <v>293617237</v>
      </c>
      <c r="H116"/>
      <c r="I116"/>
      <c r="J116"/>
      <c r="K116"/>
      <c r="L116"/>
      <c r="M116"/>
      <c r="N116"/>
      <c r="O116"/>
    </row>
    <row r="117" spans="1:15" s="2" customFormat="1" x14ac:dyDescent="0.25">
      <c r="A117" s="291"/>
      <c r="B117" s="291"/>
      <c r="C117" s="154"/>
      <c r="D117" t="s">
        <v>238</v>
      </c>
      <c r="E117" s="2" t="s">
        <v>256</v>
      </c>
      <c r="F117" s="289">
        <v>132426733</v>
      </c>
      <c r="G117" s="289">
        <v>132426733</v>
      </c>
      <c r="H117"/>
      <c r="I117"/>
      <c r="J117"/>
      <c r="K117"/>
      <c r="L117"/>
      <c r="M117"/>
      <c r="N117"/>
      <c r="O117"/>
    </row>
    <row r="118" spans="1:15" s="2" customFormat="1" x14ac:dyDescent="0.25">
      <c r="A118" s="291"/>
      <c r="B118" s="291"/>
      <c r="C118" s="154"/>
      <c r="D118"/>
      <c r="E118" s="2" t="s">
        <v>239</v>
      </c>
      <c r="F118" s="289">
        <v>94338552</v>
      </c>
      <c r="G118" s="289">
        <v>94338552</v>
      </c>
      <c r="H118"/>
      <c r="I118"/>
      <c r="J118"/>
      <c r="K118"/>
      <c r="L118"/>
      <c r="M118"/>
      <c r="N118"/>
      <c r="O118"/>
    </row>
    <row r="119" spans="1:15" s="2" customFormat="1" x14ac:dyDescent="0.25">
      <c r="A119" s="291"/>
      <c r="B119" s="291"/>
      <c r="C119" s="154"/>
      <c r="D119" t="s">
        <v>229</v>
      </c>
      <c r="E119" t="s">
        <v>230</v>
      </c>
      <c r="F119" s="289">
        <v>0</v>
      </c>
      <c r="G119" s="289">
        <v>0</v>
      </c>
      <c r="H119"/>
      <c r="I119"/>
      <c r="J119"/>
      <c r="K119"/>
      <c r="L119"/>
      <c r="M119"/>
      <c r="N119"/>
      <c r="O119"/>
    </row>
    <row r="120" spans="1:15" s="2" customFormat="1" x14ac:dyDescent="0.25">
      <c r="A120" s="291"/>
      <c r="B120" s="291"/>
      <c r="C120" s="154"/>
      <c r="D120" t="s">
        <v>219</v>
      </c>
      <c r="E120" s="2" t="s">
        <v>220</v>
      </c>
      <c r="F120" s="289">
        <v>0</v>
      </c>
      <c r="G120" s="289">
        <v>0</v>
      </c>
      <c r="H120"/>
      <c r="I120"/>
      <c r="J120"/>
      <c r="K120"/>
      <c r="L120"/>
      <c r="M120"/>
      <c r="N120"/>
      <c r="O120"/>
    </row>
    <row r="121" spans="1:15" s="2" customFormat="1" x14ac:dyDescent="0.25">
      <c r="A121" s="291"/>
      <c r="B121" s="291"/>
      <c r="C121" s="154"/>
      <c r="D121" t="s">
        <v>221</v>
      </c>
      <c r="E121" t="s">
        <v>260</v>
      </c>
      <c r="F121" s="289">
        <v>390000000</v>
      </c>
      <c r="G121" s="289">
        <v>390000000</v>
      </c>
      <c r="H121"/>
      <c r="I121"/>
      <c r="J121"/>
      <c r="K121"/>
      <c r="L121"/>
      <c r="M121"/>
      <c r="N121"/>
      <c r="O121"/>
    </row>
    <row r="122" spans="1:15" s="2" customFormat="1" x14ac:dyDescent="0.25">
      <c r="A122" s="291"/>
      <c r="B122" s="291"/>
      <c r="C122" s="154"/>
      <c r="D122"/>
      <c r="E122" s="2" t="s">
        <v>257</v>
      </c>
      <c r="F122" s="289">
        <v>0</v>
      </c>
      <c r="G122" s="289">
        <v>0</v>
      </c>
      <c r="H122"/>
      <c r="I122"/>
      <c r="J122"/>
      <c r="K122"/>
      <c r="L122"/>
      <c r="M122"/>
      <c r="N122"/>
      <c r="O122"/>
    </row>
    <row r="123" spans="1:15" s="2" customFormat="1" x14ac:dyDescent="0.25">
      <c r="A123" s="291"/>
      <c r="B123" s="291"/>
      <c r="C123" s="154"/>
      <c r="D123"/>
      <c r="E123" s="2" t="s">
        <v>258</v>
      </c>
      <c r="F123" s="289">
        <v>0</v>
      </c>
      <c r="G123" s="289">
        <v>0</v>
      </c>
      <c r="H123"/>
      <c r="I123"/>
      <c r="J123"/>
      <c r="K123"/>
      <c r="L123"/>
      <c r="M123"/>
      <c r="N123"/>
      <c r="O123"/>
    </row>
    <row r="124" spans="1:15" s="2" customFormat="1" x14ac:dyDescent="0.25">
      <c r="A124" s="291"/>
      <c r="B124" s="291"/>
      <c r="C124" s="154"/>
      <c r="D124"/>
      <c r="E124" s="2" t="s">
        <v>259</v>
      </c>
      <c r="F124" s="289">
        <v>0</v>
      </c>
      <c r="G124" s="289">
        <v>0</v>
      </c>
      <c r="H124"/>
      <c r="I124"/>
      <c r="J124"/>
      <c r="K124"/>
      <c r="L124"/>
      <c r="M124"/>
      <c r="N124"/>
      <c r="O124"/>
    </row>
    <row r="125" spans="1:15" s="2" customFormat="1" x14ac:dyDescent="0.25">
      <c r="A125" s="291"/>
      <c r="B125" s="291"/>
      <c r="C125" s="154"/>
      <c r="D125"/>
      <c r="E125" s="2" t="s">
        <v>248</v>
      </c>
      <c r="F125" s="289">
        <v>140000000</v>
      </c>
      <c r="G125" s="289">
        <v>140000000</v>
      </c>
      <c r="H125"/>
      <c r="I125"/>
      <c r="J125"/>
      <c r="K125"/>
      <c r="L125"/>
      <c r="M125"/>
      <c r="N125"/>
      <c r="O125"/>
    </row>
    <row r="126" spans="1:15" s="2" customFormat="1" x14ac:dyDescent="0.25">
      <c r="A126" s="291"/>
      <c r="B126" s="291"/>
      <c r="C126" s="154"/>
      <c r="D126"/>
      <c r="E126" s="2" t="s">
        <v>222</v>
      </c>
      <c r="F126" s="289">
        <v>0</v>
      </c>
      <c r="G126" s="289">
        <v>0</v>
      </c>
      <c r="H126"/>
      <c r="I126"/>
      <c r="J126"/>
      <c r="K126"/>
      <c r="L126"/>
      <c r="M126"/>
      <c r="N126"/>
      <c r="O126"/>
    </row>
    <row r="127" spans="1:15" s="2" customFormat="1" x14ac:dyDescent="0.25">
      <c r="A127" s="291"/>
      <c r="B127" s="291"/>
      <c r="C127" s="154"/>
      <c r="D127" t="s">
        <v>223</v>
      </c>
      <c r="E127" s="2" t="s">
        <v>225</v>
      </c>
      <c r="F127" s="289">
        <v>0</v>
      </c>
      <c r="G127" s="289">
        <v>0</v>
      </c>
      <c r="H127"/>
      <c r="I127"/>
      <c r="J127"/>
      <c r="K127"/>
      <c r="L127"/>
      <c r="M127"/>
      <c r="N127"/>
      <c r="O127"/>
    </row>
    <row r="128" spans="1:15" s="2" customFormat="1" x14ac:dyDescent="0.25">
      <c r="A128" s="291"/>
      <c r="B128" s="291"/>
      <c r="C128" s="154"/>
      <c r="D128" t="s">
        <v>52</v>
      </c>
      <c r="E128" s="2" t="s">
        <v>260</v>
      </c>
      <c r="F128" s="289">
        <v>0</v>
      </c>
      <c r="G128" s="289">
        <v>0</v>
      </c>
      <c r="H128"/>
      <c r="I128"/>
      <c r="J128"/>
      <c r="K128"/>
      <c r="L128"/>
      <c r="M128"/>
      <c r="N128"/>
      <c r="O128"/>
    </row>
    <row r="129" spans="1:15" s="2" customFormat="1" x14ac:dyDescent="0.25">
      <c r="A129" s="291"/>
      <c r="B129" s="291"/>
      <c r="C129" s="154"/>
      <c r="D129"/>
      <c r="E129" s="2" t="s">
        <v>240</v>
      </c>
      <c r="F129" s="289">
        <v>0</v>
      </c>
      <c r="G129" s="289">
        <v>0</v>
      </c>
      <c r="H129"/>
      <c r="I129"/>
      <c r="J129"/>
      <c r="K129"/>
      <c r="L129"/>
      <c r="M129"/>
      <c r="N129"/>
      <c r="O129"/>
    </row>
    <row r="130" spans="1:15" s="2" customFormat="1" x14ac:dyDescent="0.25">
      <c r="A130" s="291"/>
      <c r="B130" s="291"/>
      <c r="C130" s="154"/>
      <c r="D130"/>
      <c r="E130" s="2" t="s">
        <v>261</v>
      </c>
      <c r="F130" s="289">
        <v>0</v>
      </c>
      <c r="G130" s="289">
        <v>0</v>
      </c>
      <c r="H130"/>
      <c r="I130"/>
      <c r="J130"/>
      <c r="K130"/>
      <c r="L130"/>
      <c r="M130"/>
      <c r="N130"/>
      <c r="O130"/>
    </row>
    <row r="131" spans="1:15" s="2" customFormat="1" x14ac:dyDescent="0.25">
      <c r="A131" s="291"/>
      <c r="B131" s="291"/>
      <c r="C131" s="154"/>
      <c r="D131"/>
      <c r="E131" s="2" t="s">
        <v>262</v>
      </c>
      <c r="F131" s="289">
        <v>403042027.49000001</v>
      </c>
      <c r="G131" s="289">
        <v>403042027.49000001</v>
      </c>
      <c r="H131"/>
      <c r="I131"/>
      <c r="J131"/>
      <c r="K131"/>
      <c r="L131"/>
      <c r="M131"/>
      <c r="N131"/>
      <c r="O131"/>
    </row>
    <row r="132" spans="1:15" s="2" customFormat="1" x14ac:dyDescent="0.25">
      <c r="A132" s="291"/>
      <c r="B132" s="291"/>
      <c r="C132" s="154"/>
      <c r="D132"/>
      <c r="E132" s="2" t="s">
        <v>252</v>
      </c>
      <c r="F132" s="289">
        <v>4929321121</v>
      </c>
      <c r="G132" s="289">
        <v>4929321121</v>
      </c>
      <c r="H132"/>
      <c r="I132"/>
      <c r="J132"/>
      <c r="K132"/>
      <c r="L132"/>
      <c r="M132"/>
      <c r="N132"/>
      <c r="O132"/>
    </row>
    <row r="133" spans="1:15" s="2" customFormat="1" x14ac:dyDescent="0.25">
      <c r="A133" s="291"/>
      <c r="B133" s="291"/>
      <c r="C133" s="154"/>
      <c r="D133"/>
      <c r="E133" s="2" t="s">
        <v>253</v>
      </c>
      <c r="F133" s="289">
        <v>0</v>
      </c>
      <c r="G133" s="289">
        <v>0</v>
      </c>
      <c r="H133"/>
      <c r="I133"/>
      <c r="J133"/>
      <c r="K133"/>
      <c r="L133"/>
      <c r="M133"/>
      <c r="N133"/>
      <c r="O133"/>
    </row>
    <row r="134" spans="1:15" s="2" customFormat="1" x14ac:dyDescent="0.25">
      <c r="A134" s="291"/>
      <c r="B134" s="291"/>
      <c r="C134" s="154"/>
      <c r="D134"/>
      <c r="E134" s="2" t="s">
        <v>263</v>
      </c>
      <c r="F134" s="289">
        <v>0</v>
      </c>
      <c r="G134" s="289">
        <v>0</v>
      </c>
      <c r="H134"/>
      <c r="I134"/>
      <c r="J134"/>
      <c r="K134"/>
      <c r="L134"/>
      <c r="M134"/>
      <c r="N134"/>
      <c r="O134"/>
    </row>
    <row r="135" spans="1:15" s="2" customFormat="1" x14ac:dyDescent="0.25">
      <c r="A135" s="291"/>
      <c r="B135" s="291"/>
      <c r="C135" s="154"/>
      <c r="D135"/>
      <c r="E135" s="2" t="s">
        <v>264</v>
      </c>
      <c r="F135" s="289">
        <v>540783126</v>
      </c>
      <c r="G135" s="289">
        <v>540783126</v>
      </c>
      <c r="H135"/>
      <c r="I135"/>
      <c r="J135"/>
      <c r="K135"/>
      <c r="L135"/>
      <c r="M135"/>
      <c r="N135"/>
      <c r="O135"/>
    </row>
    <row r="136" spans="1:15" s="2" customFormat="1" x14ac:dyDescent="0.25">
      <c r="A136" s="291"/>
      <c r="B136" s="291"/>
      <c r="C136" s="154"/>
      <c r="D136"/>
      <c r="E136" s="2" t="s">
        <v>250</v>
      </c>
      <c r="F136" s="289">
        <v>0</v>
      </c>
      <c r="G136" s="289">
        <v>0</v>
      </c>
      <c r="H136"/>
      <c r="I136"/>
      <c r="J136"/>
      <c r="K136"/>
      <c r="L136"/>
      <c r="M136"/>
      <c r="N136"/>
      <c r="O136"/>
    </row>
    <row r="137" spans="1:15" s="2" customFormat="1" x14ac:dyDescent="0.25">
      <c r="A137" s="291"/>
      <c r="B137" s="291"/>
      <c r="C137" s="154"/>
      <c r="D137"/>
      <c r="E137" s="2" t="s">
        <v>249</v>
      </c>
      <c r="F137" s="289">
        <v>0</v>
      </c>
      <c r="G137" s="289">
        <v>0</v>
      </c>
      <c r="H137"/>
      <c r="I137"/>
      <c r="J137"/>
      <c r="K137"/>
      <c r="L137"/>
      <c r="M137"/>
      <c r="N137"/>
      <c r="O137"/>
    </row>
    <row r="138" spans="1:15" s="2" customFormat="1" x14ac:dyDescent="0.25">
      <c r="A138" s="291"/>
      <c r="B138" s="291"/>
      <c r="C138" s="154"/>
      <c r="D138" t="s">
        <v>269</v>
      </c>
      <c r="E138" s="2" t="s">
        <v>271</v>
      </c>
      <c r="F138" s="289">
        <v>20000000</v>
      </c>
      <c r="G138" s="289">
        <v>20000000</v>
      </c>
      <c r="H138"/>
      <c r="I138"/>
      <c r="J138"/>
      <c r="K138"/>
      <c r="L138"/>
      <c r="M138"/>
      <c r="N138"/>
      <c r="O138"/>
    </row>
    <row r="139" spans="1:15" s="2" customFormat="1" x14ac:dyDescent="0.25">
      <c r="A139" s="291"/>
      <c r="B139" s="291"/>
      <c r="C139" s="154"/>
      <c r="D139" t="s">
        <v>272</v>
      </c>
      <c r="E139" s="2" t="s">
        <v>274</v>
      </c>
      <c r="F139" s="289">
        <v>0</v>
      </c>
      <c r="G139" s="289">
        <v>0</v>
      </c>
      <c r="H139"/>
      <c r="I139"/>
      <c r="J139"/>
      <c r="K139"/>
      <c r="L139"/>
      <c r="M139"/>
      <c r="N139"/>
      <c r="O139"/>
    </row>
    <row r="140" spans="1:15" s="2" customFormat="1" x14ac:dyDescent="0.25">
      <c r="A140" s="291"/>
      <c r="B140" s="291"/>
      <c r="C140" s="154"/>
      <c r="D140" t="s">
        <v>275</v>
      </c>
      <c r="E140" s="2" t="s">
        <v>277</v>
      </c>
      <c r="F140" s="289">
        <v>2000000</v>
      </c>
      <c r="G140" s="289">
        <v>2000000</v>
      </c>
      <c r="H140"/>
      <c r="I140"/>
      <c r="J140"/>
      <c r="K140"/>
      <c r="L140"/>
      <c r="M140"/>
      <c r="N140"/>
      <c r="O140"/>
    </row>
    <row r="141" spans="1:15" s="2" customFormat="1" x14ac:dyDescent="0.25">
      <c r="A141" s="291"/>
      <c r="B141" s="291"/>
      <c r="C141" s="154" t="s">
        <v>278</v>
      </c>
      <c r="D141" t="s">
        <v>283</v>
      </c>
      <c r="E141" t="s">
        <v>282</v>
      </c>
      <c r="F141" s="289">
        <v>66063928</v>
      </c>
      <c r="G141" s="289">
        <v>66063928</v>
      </c>
      <c r="H141"/>
      <c r="I141"/>
      <c r="J141"/>
      <c r="K141"/>
      <c r="L141"/>
      <c r="M141"/>
      <c r="N141"/>
      <c r="O141"/>
    </row>
    <row r="142" spans="1:15" s="2" customFormat="1" x14ac:dyDescent="0.25">
      <c r="A142" s="291"/>
      <c r="B142" s="291"/>
      <c r="C142" s="154"/>
      <c r="D142" t="s">
        <v>251</v>
      </c>
      <c r="E142" t="s">
        <v>280</v>
      </c>
      <c r="F142" s="289">
        <v>360698516</v>
      </c>
      <c r="G142" s="289">
        <v>360698516</v>
      </c>
      <c r="H142"/>
      <c r="I142"/>
      <c r="J142"/>
      <c r="K142"/>
      <c r="L142"/>
      <c r="M142"/>
      <c r="N142"/>
      <c r="O142"/>
    </row>
    <row r="143" spans="1:15" s="2" customFormat="1" x14ac:dyDescent="0.25">
      <c r="A143" s="291"/>
      <c r="B143" s="291"/>
      <c r="C143" s="154"/>
      <c r="D143"/>
      <c r="E143" t="s">
        <v>590</v>
      </c>
      <c r="F143" s="289">
        <v>210000000</v>
      </c>
      <c r="G143" s="289">
        <v>210000000</v>
      </c>
      <c r="H143"/>
      <c r="I143"/>
      <c r="J143"/>
      <c r="K143"/>
      <c r="L143"/>
      <c r="M143"/>
      <c r="N143"/>
      <c r="O143"/>
    </row>
    <row r="144" spans="1:15" s="2" customFormat="1" x14ac:dyDescent="0.25">
      <c r="A144" s="291"/>
      <c r="B144" s="291"/>
      <c r="C144" s="154"/>
      <c r="D144" t="s">
        <v>68</v>
      </c>
      <c r="E144" s="2" t="s">
        <v>279</v>
      </c>
      <c r="F144" s="289">
        <v>0</v>
      </c>
      <c r="G144" s="289">
        <v>0</v>
      </c>
      <c r="H144"/>
      <c r="I144"/>
      <c r="J144"/>
      <c r="K144"/>
      <c r="L144"/>
      <c r="M144"/>
      <c r="N144"/>
      <c r="O144"/>
    </row>
    <row r="145" spans="1:15" s="2" customFormat="1" x14ac:dyDescent="0.25">
      <c r="A145" s="291"/>
      <c r="B145" s="291"/>
      <c r="C145" s="154"/>
      <c r="D145" t="s">
        <v>52</v>
      </c>
      <c r="E145" s="2" t="s">
        <v>280</v>
      </c>
      <c r="F145" s="289">
        <v>0</v>
      </c>
      <c r="G145" s="289">
        <v>0</v>
      </c>
      <c r="H145"/>
      <c r="I145"/>
      <c r="J145"/>
      <c r="K145"/>
      <c r="L145"/>
      <c r="M145"/>
      <c r="N145"/>
      <c r="O145"/>
    </row>
    <row r="146" spans="1:15" s="2" customFormat="1" x14ac:dyDescent="0.25">
      <c r="A146" s="291"/>
      <c r="B146" s="291"/>
      <c r="C146" s="154"/>
      <c r="D146"/>
      <c r="E146" s="2" t="s">
        <v>281</v>
      </c>
      <c r="F146" s="289">
        <v>0</v>
      </c>
      <c r="G146" s="289">
        <v>0</v>
      </c>
      <c r="H146"/>
      <c r="I146"/>
      <c r="J146"/>
      <c r="K146"/>
      <c r="L146"/>
      <c r="M146"/>
      <c r="N146"/>
      <c r="O146"/>
    </row>
    <row r="147" spans="1:15" s="2" customFormat="1" x14ac:dyDescent="0.25">
      <c r="A147" s="291"/>
      <c r="B147" s="291"/>
      <c r="C147" s="154"/>
      <c r="D147"/>
      <c r="E147" s="2" t="s">
        <v>282</v>
      </c>
      <c r="F147" s="289">
        <v>0</v>
      </c>
      <c r="G147" s="289">
        <v>0</v>
      </c>
      <c r="H147"/>
      <c r="I147"/>
      <c r="J147"/>
      <c r="K147"/>
      <c r="L147"/>
      <c r="M147"/>
      <c r="N147"/>
      <c r="O147"/>
    </row>
    <row r="148" spans="1:15" s="2" customFormat="1" x14ac:dyDescent="0.25">
      <c r="A148" s="291"/>
      <c r="B148" s="291"/>
      <c r="C148" s="154"/>
      <c r="D148"/>
      <c r="E148" t="s">
        <v>591</v>
      </c>
      <c r="F148" s="289">
        <v>0</v>
      </c>
      <c r="G148" s="289">
        <v>0</v>
      </c>
      <c r="H148"/>
      <c r="I148"/>
      <c r="J148"/>
      <c r="K148"/>
      <c r="L148"/>
      <c r="M148"/>
      <c r="N148"/>
      <c r="O148"/>
    </row>
    <row r="149" spans="1:15" s="2" customFormat="1" x14ac:dyDescent="0.25">
      <c r="A149" s="291"/>
      <c r="B149" t="s">
        <v>284</v>
      </c>
      <c r="C149" s="154" t="s">
        <v>285</v>
      </c>
      <c r="D149" t="s">
        <v>52</v>
      </c>
      <c r="E149" s="2" t="s">
        <v>286</v>
      </c>
      <c r="F149" s="289">
        <v>1642722031</v>
      </c>
      <c r="G149" s="289">
        <v>1642722031</v>
      </c>
      <c r="H149"/>
      <c r="I149"/>
      <c r="J149"/>
      <c r="K149"/>
      <c r="L149"/>
      <c r="M149"/>
      <c r="N149"/>
      <c r="O149"/>
    </row>
    <row r="150" spans="1:15" s="2" customFormat="1" x14ac:dyDescent="0.25">
      <c r="A150" s="291"/>
      <c r="B150"/>
      <c r="C150" s="154"/>
      <c r="D150"/>
      <c r="E150" s="2" t="s">
        <v>287</v>
      </c>
      <c r="F150" s="289">
        <v>0</v>
      </c>
      <c r="G150" s="289">
        <v>0</v>
      </c>
      <c r="H150"/>
      <c r="I150"/>
      <c r="J150"/>
      <c r="K150"/>
      <c r="L150"/>
      <c r="M150"/>
      <c r="N150"/>
      <c r="O150"/>
    </row>
    <row r="151" spans="1:15" s="2" customFormat="1" x14ac:dyDescent="0.25">
      <c r="A151" s="291"/>
      <c r="B151"/>
      <c r="C151" s="154"/>
      <c r="D151"/>
      <c r="E151" s="2" t="s">
        <v>288</v>
      </c>
      <c r="F151" s="289">
        <v>0</v>
      </c>
      <c r="G151" s="289">
        <v>0</v>
      </c>
      <c r="H151"/>
      <c r="I151"/>
      <c r="J151"/>
      <c r="K151"/>
      <c r="L151"/>
      <c r="M151"/>
      <c r="N151"/>
      <c r="O151"/>
    </row>
    <row r="152" spans="1:15" s="2" customFormat="1" x14ac:dyDescent="0.25">
      <c r="A152" s="291"/>
      <c r="B152"/>
      <c r="C152" s="154"/>
      <c r="D152"/>
      <c r="E152" s="2" t="s">
        <v>289</v>
      </c>
      <c r="F152" s="289">
        <v>0</v>
      </c>
      <c r="G152" s="289">
        <v>0</v>
      </c>
      <c r="H152"/>
      <c r="I152"/>
      <c r="J152"/>
      <c r="K152"/>
      <c r="L152"/>
      <c r="M152"/>
      <c r="N152"/>
      <c r="O152"/>
    </row>
    <row r="153" spans="1:15" s="2" customFormat="1" x14ac:dyDescent="0.25">
      <c r="A153" s="291"/>
      <c r="B153"/>
      <c r="C153" s="154"/>
      <c r="D153"/>
      <c r="E153" s="2" t="s">
        <v>290</v>
      </c>
      <c r="F153" s="289">
        <v>13559105153</v>
      </c>
      <c r="G153" s="289">
        <v>13559105153</v>
      </c>
      <c r="H153"/>
      <c r="I153"/>
      <c r="J153"/>
      <c r="K153"/>
      <c r="L153"/>
      <c r="M153"/>
      <c r="N153"/>
      <c r="O153"/>
    </row>
    <row r="154" spans="1:15" s="2" customFormat="1" x14ac:dyDescent="0.25">
      <c r="A154" s="291"/>
      <c r="B154" s="291" t="s">
        <v>291</v>
      </c>
      <c r="C154" s="154" t="s">
        <v>292</v>
      </c>
      <c r="D154" t="s">
        <v>68</v>
      </c>
      <c r="E154" t="s">
        <v>593</v>
      </c>
      <c r="F154" s="289">
        <v>0</v>
      </c>
      <c r="G154" s="289">
        <v>0</v>
      </c>
      <c r="H154"/>
      <c r="I154"/>
      <c r="J154"/>
      <c r="K154"/>
      <c r="L154"/>
      <c r="M154"/>
      <c r="N154"/>
      <c r="O154"/>
    </row>
    <row r="155" spans="1:15" s="2" customFormat="1" x14ac:dyDescent="0.25">
      <c r="A155" s="291"/>
      <c r="B155" s="291"/>
      <c r="C155" s="154"/>
      <c r="D155" t="s">
        <v>52</v>
      </c>
      <c r="E155" s="2" t="s">
        <v>293</v>
      </c>
      <c r="F155" s="289">
        <v>372322870</v>
      </c>
      <c r="G155" s="289">
        <v>372322870</v>
      </c>
      <c r="H155"/>
      <c r="I155"/>
      <c r="J155"/>
      <c r="K155"/>
      <c r="L155"/>
      <c r="M155"/>
      <c r="N155"/>
      <c r="O155"/>
    </row>
    <row r="156" spans="1:15" s="2" customFormat="1" x14ac:dyDescent="0.25">
      <c r="A156" s="291"/>
      <c r="B156" s="291"/>
      <c r="C156" s="154"/>
      <c r="D156"/>
      <c r="E156" t="s">
        <v>592</v>
      </c>
      <c r="F156" s="289">
        <v>0</v>
      </c>
      <c r="G156" s="289">
        <v>0</v>
      </c>
      <c r="H156"/>
      <c r="I156"/>
      <c r="J156"/>
      <c r="K156"/>
      <c r="L156"/>
      <c r="M156"/>
      <c r="N156"/>
      <c r="O156"/>
    </row>
    <row r="157" spans="1:15" s="2" customFormat="1" x14ac:dyDescent="0.25">
      <c r="A157" s="291"/>
      <c r="B157" t="s">
        <v>297</v>
      </c>
      <c r="C157" s="154" t="s">
        <v>298</v>
      </c>
      <c r="D157" t="s">
        <v>296</v>
      </c>
      <c r="E157" s="2" t="s">
        <v>299</v>
      </c>
      <c r="F157" s="289">
        <v>0</v>
      </c>
      <c r="G157" s="289">
        <v>0</v>
      </c>
      <c r="H157"/>
      <c r="I157"/>
      <c r="J157"/>
      <c r="K157"/>
      <c r="L157"/>
      <c r="M157"/>
      <c r="N157"/>
      <c r="O157"/>
    </row>
    <row r="158" spans="1:15" s="2" customFormat="1" x14ac:dyDescent="0.25">
      <c r="A158" s="291"/>
      <c r="B158"/>
      <c r="C158" s="154"/>
      <c r="D158" t="s">
        <v>300</v>
      </c>
      <c r="E158" s="2" t="s">
        <v>302</v>
      </c>
      <c r="F158" s="289">
        <v>107046118</v>
      </c>
      <c r="G158" s="289">
        <v>107046118</v>
      </c>
      <c r="H158"/>
      <c r="I158"/>
      <c r="J158"/>
      <c r="K158"/>
      <c r="L158"/>
      <c r="M158"/>
      <c r="N158"/>
      <c r="O158"/>
    </row>
    <row r="159" spans="1:15" s="2" customFormat="1" x14ac:dyDescent="0.25">
      <c r="A159" s="291"/>
      <c r="B159"/>
      <c r="C159" s="154"/>
      <c r="D159"/>
      <c r="E159" s="2" t="s">
        <v>299</v>
      </c>
      <c r="F159" s="289">
        <v>0</v>
      </c>
      <c r="G159" s="289">
        <v>0</v>
      </c>
      <c r="H159"/>
      <c r="I159"/>
      <c r="J159"/>
      <c r="K159"/>
      <c r="L159"/>
      <c r="M159"/>
      <c r="N159"/>
      <c r="O159"/>
    </row>
    <row r="160" spans="1:15" s="2" customFormat="1" x14ac:dyDescent="0.25">
      <c r="A160" s="291"/>
      <c r="B160"/>
      <c r="C160" s="154"/>
      <c r="D160" t="s">
        <v>241</v>
      </c>
      <c r="E160" s="2" t="s">
        <v>299</v>
      </c>
      <c r="F160" s="289">
        <v>0</v>
      </c>
      <c r="G160" s="289">
        <v>0</v>
      </c>
      <c r="H160"/>
      <c r="I160"/>
      <c r="J160"/>
      <c r="K160"/>
      <c r="L160"/>
      <c r="M160"/>
      <c r="N160"/>
      <c r="O160"/>
    </row>
    <row r="161" spans="1:15" s="2" customFormat="1" x14ac:dyDescent="0.25">
      <c r="A161" s="291"/>
      <c r="B161"/>
      <c r="C161" s="154"/>
      <c r="D161" t="s">
        <v>301</v>
      </c>
      <c r="E161" s="2" t="s">
        <v>299</v>
      </c>
      <c r="F161" s="289">
        <v>160000000</v>
      </c>
      <c r="G161" s="289">
        <v>160000000</v>
      </c>
      <c r="H161"/>
      <c r="I161"/>
      <c r="J161"/>
      <c r="K161"/>
      <c r="L161"/>
      <c r="M161"/>
      <c r="N161"/>
      <c r="O161"/>
    </row>
    <row r="162" spans="1:15" s="2" customFormat="1" x14ac:dyDescent="0.25">
      <c r="A162" s="291"/>
      <c r="B162"/>
      <c r="C162" s="154"/>
      <c r="D162" t="s">
        <v>303</v>
      </c>
      <c r="E162" t="s">
        <v>304</v>
      </c>
      <c r="F162" s="289">
        <v>0</v>
      </c>
      <c r="G162" s="289">
        <v>0</v>
      </c>
      <c r="H162"/>
      <c r="I162"/>
      <c r="J162"/>
      <c r="K162"/>
      <c r="L162"/>
      <c r="M162"/>
      <c r="N162"/>
      <c r="O162"/>
    </row>
    <row r="163" spans="1:15" s="2" customFormat="1" x14ac:dyDescent="0.25">
      <c r="A163" s="291"/>
      <c r="B163"/>
      <c r="C163" s="154"/>
      <c r="D163" t="s">
        <v>226</v>
      </c>
      <c r="E163" s="2" t="s">
        <v>306</v>
      </c>
      <c r="F163" s="289">
        <v>150000000</v>
      </c>
      <c r="G163" s="289">
        <v>150000000</v>
      </c>
      <c r="H163"/>
      <c r="I163"/>
      <c r="J163"/>
      <c r="K163"/>
      <c r="L163"/>
      <c r="M163"/>
      <c r="N163"/>
      <c r="O163"/>
    </row>
    <row r="164" spans="1:15" s="2" customFormat="1" x14ac:dyDescent="0.25">
      <c r="A164" s="291"/>
      <c r="B164"/>
      <c r="C164" s="154"/>
      <c r="D164"/>
      <c r="E164" s="2" t="s">
        <v>305</v>
      </c>
      <c r="F164" s="289">
        <v>300000000</v>
      </c>
      <c r="G164" s="289">
        <v>300000000</v>
      </c>
      <c r="H164"/>
      <c r="I164"/>
      <c r="J164"/>
      <c r="K164"/>
      <c r="L164"/>
      <c r="M164"/>
      <c r="N164"/>
      <c r="O164"/>
    </row>
    <row r="165" spans="1:15" s="2" customFormat="1" x14ac:dyDescent="0.25">
      <c r="A165" s="291"/>
      <c r="B165"/>
      <c r="C165" s="154"/>
      <c r="D165" t="s">
        <v>200</v>
      </c>
      <c r="E165" s="2" t="s">
        <v>307</v>
      </c>
      <c r="F165" s="289">
        <v>30000000</v>
      </c>
      <c r="G165" s="289">
        <v>30000000</v>
      </c>
      <c r="H165"/>
      <c r="I165"/>
      <c r="J165"/>
      <c r="K165"/>
      <c r="L165"/>
      <c r="M165"/>
      <c r="N165"/>
      <c r="O165"/>
    </row>
    <row r="166" spans="1:15" s="2" customFormat="1" x14ac:dyDescent="0.25">
      <c r="A166" s="291"/>
      <c r="B166"/>
      <c r="C166" s="154"/>
      <c r="D166" t="s">
        <v>210</v>
      </c>
      <c r="E166" s="2" t="s">
        <v>310</v>
      </c>
      <c r="F166" s="289">
        <v>65000000</v>
      </c>
      <c r="G166" s="289">
        <v>65000000</v>
      </c>
      <c r="H166"/>
      <c r="I166"/>
      <c r="J166"/>
      <c r="K166"/>
      <c r="L166"/>
      <c r="M166"/>
      <c r="N166"/>
      <c r="O166"/>
    </row>
    <row r="167" spans="1:15" s="2" customFormat="1" x14ac:dyDescent="0.25">
      <c r="A167" s="291"/>
      <c r="B167"/>
      <c r="C167" s="154"/>
      <c r="D167" t="s">
        <v>68</v>
      </c>
      <c r="E167" s="2" t="s">
        <v>312</v>
      </c>
      <c r="F167" s="289">
        <v>117000000</v>
      </c>
      <c r="G167" s="289">
        <v>117000000</v>
      </c>
      <c r="H167"/>
      <c r="I167"/>
      <c r="J167"/>
      <c r="K167"/>
      <c r="L167"/>
      <c r="M167"/>
      <c r="N167"/>
      <c r="O167"/>
    </row>
    <row r="168" spans="1:15" s="2" customFormat="1" x14ac:dyDescent="0.25">
      <c r="A168" s="291"/>
      <c r="B168"/>
      <c r="C168" s="154"/>
      <c r="D168"/>
      <c r="E168" s="2" t="s">
        <v>313</v>
      </c>
      <c r="F168" s="289">
        <v>0</v>
      </c>
      <c r="G168" s="289">
        <v>0</v>
      </c>
      <c r="H168"/>
      <c r="I168"/>
      <c r="J168"/>
      <c r="K168"/>
      <c r="L168"/>
      <c r="M168"/>
      <c r="N168"/>
      <c r="O168"/>
    </row>
    <row r="169" spans="1:15" s="2" customFormat="1" x14ac:dyDescent="0.25">
      <c r="A169" s="291"/>
      <c r="B169"/>
      <c r="C169" s="154"/>
      <c r="D169"/>
      <c r="E169" s="2" t="s">
        <v>314</v>
      </c>
      <c r="F169" s="289">
        <v>0</v>
      </c>
      <c r="G169" s="289">
        <v>0</v>
      </c>
      <c r="H169"/>
      <c r="I169"/>
      <c r="J169"/>
      <c r="K169"/>
      <c r="L169"/>
      <c r="M169"/>
      <c r="N169"/>
      <c r="O169"/>
    </row>
    <row r="170" spans="1:15" s="2" customFormat="1" x14ac:dyDescent="0.25">
      <c r="A170" s="291"/>
      <c r="B170"/>
      <c r="C170" s="154"/>
      <c r="D170"/>
      <c r="E170" s="2" t="s">
        <v>315</v>
      </c>
      <c r="F170" s="289">
        <v>169858564.74000001</v>
      </c>
      <c r="G170" s="289">
        <v>169858564.74000001</v>
      </c>
      <c r="H170"/>
      <c r="I170"/>
      <c r="J170"/>
      <c r="K170"/>
      <c r="L170"/>
      <c r="M170"/>
      <c r="N170"/>
      <c r="O170"/>
    </row>
    <row r="171" spans="1:15" s="2" customFormat="1" x14ac:dyDescent="0.25">
      <c r="A171" s="291"/>
      <c r="B171"/>
      <c r="C171" s="154"/>
      <c r="D171" t="s">
        <v>85</v>
      </c>
      <c r="E171" s="2" t="s">
        <v>316</v>
      </c>
      <c r="F171" s="289">
        <v>0</v>
      </c>
      <c r="G171" s="289">
        <v>0</v>
      </c>
      <c r="H171"/>
      <c r="I171"/>
      <c r="J171"/>
      <c r="K171"/>
      <c r="L171"/>
      <c r="M171"/>
      <c r="N171"/>
      <c r="O171"/>
    </row>
    <row r="172" spans="1:15" s="2" customFormat="1" x14ac:dyDescent="0.25">
      <c r="A172" s="291"/>
      <c r="B172"/>
      <c r="C172" s="154"/>
      <c r="D172"/>
      <c r="E172" s="2" t="s">
        <v>311</v>
      </c>
      <c r="F172" s="289">
        <v>65000000</v>
      </c>
      <c r="G172" s="289">
        <v>65000000</v>
      </c>
      <c r="H172"/>
      <c r="I172"/>
      <c r="J172"/>
      <c r="K172"/>
      <c r="L172"/>
      <c r="M172"/>
      <c r="N172"/>
      <c r="O172"/>
    </row>
    <row r="173" spans="1:15" s="2" customFormat="1" x14ac:dyDescent="0.25">
      <c r="A173" s="291"/>
      <c r="B173"/>
      <c r="C173" s="154"/>
      <c r="D173" t="s">
        <v>144</v>
      </c>
      <c r="E173" s="2" t="s">
        <v>317</v>
      </c>
      <c r="F173" s="289">
        <v>0</v>
      </c>
      <c r="G173" s="289">
        <v>0</v>
      </c>
      <c r="H173"/>
      <c r="I173"/>
      <c r="J173"/>
      <c r="K173"/>
      <c r="L173"/>
      <c r="M173"/>
      <c r="N173"/>
      <c r="O173"/>
    </row>
    <row r="174" spans="1:15" s="2" customFormat="1" x14ac:dyDescent="0.25">
      <c r="A174" s="291"/>
      <c r="B174"/>
      <c r="C174" s="154"/>
      <c r="D174" t="s">
        <v>318</v>
      </c>
      <c r="E174" s="2" t="s">
        <v>319</v>
      </c>
      <c r="F174" s="289">
        <v>250000000</v>
      </c>
      <c r="G174" s="289">
        <v>250000000</v>
      </c>
      <c r="H174"/>
      <c r="I174"/>
      <c r="J174"/>
      <c r="K174"/>
      <c r="L174"/>
      <c r="M174"/>
    </row>
    <row r="175" spans="1:15" x14ac:dyDescent="0.25">
      <c r="A175" s="291"/>
      <c r="B175"/>
      <c r="C175" s="154"/>
      <c r="D175"/>
      <c r="E175" s="2" t="s">
        <v>320</v>
      </c>
      <c r="F175" s="289">
        <v>79500000</v>
      </c>
      <c r="G175" s="289">
        <v>79500000</v>
      </c>
    </row>
    <row r="176" spans="1:15" x14ac:dyDescent="0.25">
      <c r="A176" s="291"/>
      <c r="B176"/>
      <c r="C176" s="154"/>
      <c r="D176" t="s">
        <v>219</v>
      </c>
      <c r="E176" s="2" t="s">
        <v>321</v>
      </c>
      <c r="F176" s="289">
        <v>80000000</v>
      </c>
      <c r="G176" s="289">
        <v>80000000</v>
      </c>
    </row>
    <row r="177" spans="1:7" x14ac:dyDescent="0.25">
      <c r="A177" s="291"/>
      <c r="B177"/>
      <c r="C177" s="154"/>
      <c r="D177" t="s">
        <v>322</v>
      </c>
      <c r="E177" s="2" t="s">
        <v>323</v>
      </c>
      <c r="F177" s="289">
        <v>250000000</v>
      </c>
      <c r="G177" s="289">
        <v>250000000</v>
      </c>
    </row>
    <row r="178" spans="1:7" x14ac:dyDescent="0.25">
      <c r="A178" s="291"/>
      <c r="B178"/>
      <c r="C178" s="154"/>
      <c r="D178"/>
      <c r="E178" s="2" t="s">
        <v>324</v>
      </c>
      <c r="F178" s="289">
        <v>0</v>
      </c>
      <c r="G178" s="289">
        <v>0</v>
      </c>
    </row>
    <row r="179" spans="1:7" x14ac:dyDescent="0.25">
      <c r="A179" s="291"/>
      <c r="B179"/>
      <c r="C179" s="154"/>
      <c r="D179" t="s">
        <v>223</v>
      </c>
      <c r="E179" s="2" t="s">
        <v>308</v>
      </c>
      <c r="F179" s="289">
        <v>150000000</v>
      </c>
      <c r="G179" s="289">
        <v>150000000</v>
      </c>
    </row>
    <row r="180" spans="1:7" x14ac:dyDescent="0.25">
      <c r="A180" s="291"/>
      <c r="B180"/>
      <c r="C180" s="154"/>
      <c r="D180"/>
      <c r="E180" t="s">
        <v>594</v>
      </c>
      <c r="F180" s="289">
        <v>0</v>
      </c>
      <c r="G180" s="289">
        <v>0</v>
      </c>
    </row>
    <row r="181" spans="1:7" x14ac:dyDescent="0.25">
      <c r="A181" s="291"/>
      <c r="B181"/>
      <c r="C181" s="154"/>
      <c r="D181"/>
      <c r="E181" t="s">
        <v>595</v>
      </c>
      <c r="F181" s="289">
        <v>10000000</v>
      </c>
      <c r="G181" s="289">
        <v>10000000</v>
      </c>
    </row>
    <row r="182" spans="1:7" x14ac:dyDescent="0.25">
      <c r="A182" s="291"/>
      <c r="B182"/>
      <c r="C182" s="154"/>
      <c r="D182" t="s">
        <v>52</v>
      </c>
      <c r="E182" s="2" t="s">
        <v>309</v>
      </c>
      <c r="F182" s="289">
        <v>0</v>
      </c>
      <c r="G182" s="289">
        <v>0</v>
      </c>
    </row>
    <row r="183" spans="1:7" x14ac:dyDescent="0.25">
      <c r="A183" s="291"/>
      <c r="B183"/>
      <c r="C183" s="154"/>
      <c r="D183"/>
      <c r="E183" s="2" t="s">
        <v>299</v>
      </c>
      <c r="F183" s="289">
        <v>0</v>
      </c>
      <c r="G183" s="289">
        <v>0</v>
      </c>
    </row>
    <row r="184" spans="1:7" x14ac:dyDescent="0.25">
      <c r="A184" s="291"/>
      <c r="B184"/>
      <c r="C184" s="154"/>
      <c r="D184"/>
      <c r="E184" s="2" t="s">
        <v>305</v>
      </c>
      <c r="F184" s="289">
        <v>0</v>
      </c>
      <c r="G184" s="289">
        <v>0</v>
      </c>
    </row>
    <row r="185" spans="1:7" x14ac:dyDescent="0.25">
      <c r="A185" s="291"/>
      <c r="B185" s="291" t="s">
        <v>329</v>
      </c>
      <c r="C185" s="154" t="s">
        <v>330</v>
      </c>
      <c r="D185" t="s">
        <v>327</v>
      </c>
      <c r="E185" s="2" t="s">
        <v>331</v>
      </c>
      <c r="F185" s="289">
        <v>37697000000</v>
      </c>
      <c r="G185" s="289">
        <v>37697000000</v>
      </c>
    </row>
    <row r="186" spans="1:7" x14ac:dyDescent="0.25">
      <c r="A186" s="291"/>
      <c r="B186" s="291"/>
      <c r="C186" s="154"/>
      <c r="D186" t="s">
        <v>332</v>
      </c>
      <c r="E186" s="2" t="s">
        <v>334</v>
      </c>
      <c r="F186" s="289">
        <v>13676000000</v>
      </c>
      <c r="G186" s="289">
        <v>13676000000</v>
      </c>
    </row>
    <row r="187" spans="1:7" x14ac:dyDescent="0.25">
      <c r="A187" s="291"/>
      <c r="B187" s="291"/>
      <c r="C187" s="154"/>
      <c r="D187" t="s">
        <v>335</v>
      </c>
      <c r="E187" s="2" t="s">
        <v>337</v>
      </c>
      <c r="F187" s="289">
        <v>3226000000</v>
      </c>
      <c r="G187" s="289">
        <v>3226000000</v>
      </c>
    </row>
    <row r="188" spans="1:7" x14ac:dyDescent="0.25">
      <c r="A188" s="291"/>
      <c r="B188" s="291"/>
      <c r="C188" s="154"/>
      <c r="D188" t="s">
        <v>346</v>
      </c>
      <c r="E188" s="2" t="s">
        <v>347</v>
      </c>
      <c r="F188" s="289">
        <v>80000000</v>
      </c>
      <c r="G188" s="289">
        <v>80000000</v>
      </c>
    </row>
    <row r="189" spans="1:7" x14ac:dyDescent="0.25">
      <c r="A189" s="291"/>
      <c r="B189" s="291"/>
      <c r="C189" s="154"/>
      <c r="D189" t="s">
        <v>348</v>
      </c>
      <c r="E189" s="2" t="s">
        <v>349</v>
      </c>
      <c r="F189" s="289">
        <v>120000000</v>
      </c>
      <c r="G189" s="289">
        <v>120000000</v>
      </c>
    </row>
    <row r="190" spans="1:7" ht="45" x14ac:dyDescent="0.25">
      <c r="A190" s="175" t="s">
        <v>575</v>
      </c>
      <c r="B190" s="175"/>
      <c r="C190" s="175"/>
      <c r="D190" s="175"/>
      <c r="F190" s="290">
        <v>86245171738.000015</v>
      </c>
      <c r="G190" s="290">
        <v>86245171738.000015</v>
      </c>
    </row>
    <row r="191" spans="1:7" x14ac:dyDescent="0.25">
      <c r="A191" s="175" t="s">
        <v>378</v>
      </c>
      <c r="B191" s="175"/>
      <c r="C191" s="175"/>
      <c r="D191" s="175"/>
      <c r="F191" s="289">
        <v>91059084174</v>
      </c>
      <c r="G191" s="289">
        <v>91059084174</v>
      </c>
    </row>
    <row r="192" spans="1:7" x14ac:dyDescent="0.25">
      <c r="A192"/>
      <c r="B192"/>
      <c r="C192"/>
      <c r="D192"/>
      <c r="E192"/>
    </row>
    <row r="193" spans="5:5" customFormat="1" x14ac:dyDescent="0.25">
      <c r="E193" s="2"/>
    </row>
    <row r="194" spans="5:5" customFormat="1" x14ac:dyDescent="0.25">
      <c r="E194" s="2"/>
    </row>
    <row r="195" spans="5:5" customFormat="1" x14ac:dyDescent="0.25">
      <c r="E195" s="2"/>
    </row>
    <row r="196" spans="5:5" customFormat="1" x14ac:dyDescent="0.25">
      <c r="E196" s="2"/>
    </row>
    <row r="197" spans="5:5" customFormat="1" x14ac:dyDescent="0.25">
      <c r="E197" s="2"/>
    </row>
    <row r="198" spans="5:5" customFormat="1" x14ac:dyDescent="0.25">
      <c r="E198" s="2"/>
    </row>
    <row r="199" spans="5:5" customFormat="1" x14ac:dyDescent="0.25">
      <c r="E199" s="2"/>
    </row>
    <row r="200" spans="5:5" customFormat="1" x14ac:dyDescent="0.25">
      <c r="E200" s="2"/>
    </row>
    <row r="201" spans="5:5" customFormat="1" x14ac:dyDescent="0.25">
      <c r="E201" s="2"/>
    </row>
    <row r="202" spans="5:5" customFormat="1" x14ac:dyDescent="0.25">
      <c r="E202" s="2"/>
    </row>
    <row r="203" spans="5:5" customFormat="1" x14ac:dyDescent="0.25">
      <c r="E203" s="2"/>
    </row>
    <row r="204" spans="5:5" customFormat="1" x14ac:dyDescent="0.25">
      <c r="E204" s="2"/>
    </row>
    <row r="205" spans="5:5" customFormat="1" x14ac:dyDescent="0.25">
      <c r="E205" s="2"/>
    </row>
    <row r="206" spans="5:5" customFormat="1" x14ac:dyDescent="0.25">
      <c r="E206" s="2"/>
    </row>
    <row r="207" spans="5:5" customFormat="1" x14ac:dyDescent="0.25">
      <c r="E207" s="2"/>
    </row>
    <row r="208" spans="5:5" customFormat="1" x14ac:dyDescent="0.25">
      <c r="E208" s="2"/>
    </row>
    <row r="209" spans="5:5" customFormat="1" x14ac:dyDescent="0.25">
      <c r="E209" s="2"/>
    </row>
    <row r="210" spans="5:5" customFormat="1" x14ac:dyDescent="0.25">
      <c r="E210" s="2"/>
    </row>
    <row r="211" spans="5:5" customFormat="1" x14ac:dyDescent="0.25">
      <c r="E211" s="2"/>
    </row>
    <row r="212" spans="5:5" customFormat="1" x14ac:dyDescent="0.25">
      <c r="E212" s="2"/>
    </row>
    <row r="213" spans="5:5" customFormat="1" x14ac:dyDescent="0.25">
      <c r="E213" s="2"/>
    </row>
    <row r="214" spans="5:5" customFormat="1" x14ac:dyDescent="0.25">
      <c r="E214" s="2"/>
    </row>
    <row r="215" spans="5:5" customFormat="1" x14ac:dyDescent="0.25">
      <c r="E215" s="2"/>
    </row>
    <row r="216" spans="5:5" customFormat="1" x14ac:dyDescent="0.25">
      <c r="E216" s="2"/>
    </row>
    <row r="217" spans="5:5" customFormat="1" x14ac:dyDescent="0.25">
      <c r="E217" s="2"/>
    </row>
    <row r="218" spans="5:5" customFormat="1" x14ac:dyDescent="0.25">
      <c r="E218" s="2"/>
    </row>
    <row r="219" spans="5:5" customFormat="1" x14ac:dyDescent="0.25">
      <c r="E219" s="2"/>
    </row>
    <row r="220" spans="5:5" customFormat="1" x14ac:dyDescent="0.25">
      <c r="E220" s="2"/>
    </row>
    <row r="221" spans="5:5" customFormat="1" x14ac:dyDescent="0.25">
      <c r="E221" s="2"/>
    </row>
    <row r="222" spans="5:5" customFormat="1" x14ac:dyDescent="0.25">
      <c r="E222" s="2"/>
    </row>
    <row r="223" spans="5:5" customFormat="1" x14ac:dyDescent="0.25">
      <c r="E223" s="2"/>
    </row>
    <row r="224" spans="5:5" customFormat="1" x14ac:dyDescent="0.25">
      <c r="E224" s="2"/>
    </row>
    <row r="225" spans="5:5" customFormat="1" x14ac:dyDescent="0.25">
      <c r="E225" s="2"/>
    </row>
    <row r="226" spans="5:5" customFormat="1" x14ac:dyDescent="0.25">
      <c r="E226" s="2"/>
    </row>
    <row r="227" spans="5:5" customFormat="1" x14ac:dyDescent="0.25">
      <c r="E227" s="2"/>
    </row>
    <row r="228" spans="5:5" customFormat="1" x14ac:dyDescent="0.25">
      <c r="E228" s="2"/>
    </row>
    <row r="229" spans="5:5" customFormat="1" x14ac:dyDescent="0.25">
      <c r="E229" s="2"/>
    </row>
    <row r="230" spans="5:5" customFormat="1" x14ac:dyDescent="0.25">
      <c r="E230" s="2"/>
    </row>
    <row r="231" spans="5:5" customFormat="1" x14ac:dyDescent="0.25">
      <c r="E231" s="2"/>
    </row>
    <row r="232" spans="5:5" customFormat="1" x14ac:dyDescent="0.25">
      <c r="E232" s="2"/>
    </row>
    <row r="233" spans="5:5" customFormat="1" x14ac:dyDescent="0.25">
      <c r="E233" s="2"/>
    </row>
    <row r="234" spans="5:5" customFormat="1" x14ac:dyDescent="0.25">
      <c r="E234" s="2"/>
    </row>
    <row r="235" spans="5:5" customFormat="1" x14ac:dyDescent="0.25">
      <c r="E235" s="2"/>
    </row>
    <row r="236" spans="5:5" customFormat="1" x14ac:dyDescent="0.25">
      <c r="E236" s="2"/>
    </row>
    <row r="237" spans="5:5" customFormat="1" x14ac:dyDescent="0.25">
      <c r="E237" s="2"/>
    </row>
    <row r="238" spans="5:5" customFormat="1" x14ac:dyDescent="0.25">
      <c r="E238" s="2"/>
    </row>
    <row r="239" spans="5:5" customFormat="1" x14ac:dyDescent="0.25">
      <c r="E239" s="2"/>
    </row>
    <row r="240" spans="5:5" customFormat="1" x14ac:dyDescent="0.25">
      <c r="E240" s="2"/>
    </row>
    <row r="241" spans="5:5" customFormat="1" x14ac:dyDescent="0.25">
      <c r="E241" s="2"/>
    </row>
    <row r="242" spans="5:5" customFormat="1" x14ac:dyDescent="0.25">
      <c r="E242" s="2"/>
    </row>
    <row r="243" spans="5:5" customFormat="1" x14ac:dyDescent="0.25">
      <c r="E243" s="2"/>
    </row>
    <row r="244" spans="5:5" customFormat="1" x14ac:dyDescent="0.25">
      <c r="E244" s="2"/>
    </row>
    <row r="245" spans="5:5" customFormat="1" x14ac:dyDescent="0.25">
      <c r="E245" s="2"/>
    </row>
    <row r="246" spans="5:5" customFormat="1" x14ac:dyDescent="0.25">
      <c r="E246" s="2"/>
    </row>
    <row r="247" spans="5:5" customFormat="1" x14ac:dyDescent="0.25">
      <c r="E247" s="2"/>
    </row>
    <row r="248" spans="5:5" customFormat="1" x14ac:dyDescent="0.25">
      <c r="E248" s="2"/>
    </row>
    <row r="249" spans="5:5" customFormat="1" x14ac:dyDescent="0.25">
      <c r="E249" s="2"/>
    </row>
    <row r="250" spans="5:5" customFormat="1" x14ac:dyDescent="0.25">
      <c r="E250" s="2"/>
    </row>
    <row r="251" spans="5:5" customFormat="1" x14ac:dyDescent="0.25">
      <c r="E251" s="2"/>
    </row>
    <row r="252" spans="5:5" customFormat="1" x14ac:dyDescent="0.25">
      <c r="E252" s="2"/>
    </row>
    <row r="253" spans="5:5" customFormat="1" x14ac:dyDescent="0.25">
      <c r="E253" s="2"/>
    </row>
    <row r="254" spans="5:5" customFormat="1" x14ac:dyDescent="0.25">
      <c r="E254" s="2"/>
    </row>
    <row r="255" spans="5:5" customFormat="1" x14ac:dyDescent="0.25">
      <c r="E255" s="2"/>
    </row>
    <row r="256" spans="5:5" customFormat="1" x14ac:dyDescent="0.25">
      <c r="E256" s="2"/>
    </row>
    <row r="257" spans="5:5" customFormat="1" x14ac:dyDescent="0.25">
      <c r="E257" s="2"/>
    </row>
    <row r="258" spans="5:5" customFormat="1" x14ac:dyDescent="0.25">
      <c r="E258" s="2"/>
    </row>
    <row r="259" spans="5:5" customFormat="1" x14ac:dyDescent="0.25">
      <c r="E259" s="2"/>
    </row>
    <row r="260" spans="5:5" customFormat="1" x14ac:dyDescent="0.25">
      <c r="E260" s="2"/>
    </row>
    <row r="261" spans="5:5" customFormat="1" x14ac:dyDescent="0.25">
      <c r="E261" s="2"/>
    </row>
    <row r="262" spans="5:5" customFormat="1" x14ac:dyDescent="0.25">
      <c r="E262" s="2"/>
    </row>
    <row r="263" spans="5:5" customFormat="1" x14ac:dyDescent="0.25">
      <c r="E263" s="2"/>
    </row>
    <row r="264" spans="5:5" customFormat="1" x14ac:dyDescent="0.25">
      <c r="E264" s="2"/>
    </row>
    <row r="265" spans="5:5" customFormat="1" x14ac:dyDescent="0.25">
      <c r="E265" s="2"/>
    </row>
    <row r="266" spans="5:5" customFormat="1" x14ac:dyDescent="0.25">
      <c r="E266" s="2"/>
    </row>
    <row r="267" spans="5:5" customFormat="1" x14ac:dyDescent="0.25">
      <c r="E267" s="2"/>
    </row>
    <row r="268" spans="5:5" customFormat="1" x14ac:dyDescent="0.25">
      <c r="E268" s="2"/>
    </row>
    <row r="269" spans="5:5" customFormat="1" x14ac:dyDescent="0.25">
      <c r="E269" s="2"/>
    </row>
    <row r="270" spans="5:5" customFormat="1" x14ac:dyDescent="0.25">
      <c r="E270" s="2"/>
    </row>
    <row r="271" spans="5:5" customFormat="1" x14ac:dyDescent="0.25">
      <c r="E271" s="2"/>
    </row>
    <row r="272" spans="5:5" customFormat="1" x14ac:dyDescent="0.25">
      <c r="E272" s="2"/>
    </row>
    <row r="273" spans="5:5" customFormat="1" x14ac:dyDescent="0.25">
      <c r="E273" s="2"/>
    </row>
    <row r="274" spans="5:5" customFormat="1" x14ac:dyDescent="0.25">
      <c r="E274" s="2"/>
    </row>
    <row r="275" spans="5:5" customFormat="1" x14ac:dyDescent="0.25">
      <c r="E275" s="2"/>
    </row>
    <row r="276" spans="5:5" customFormat="1" x14ac:dyDescent="0.25">
      <c r="E276" s="2"/>
    </row>
    <row r="277" spans="5:5" customFormat="1" x14ac:dyDescent="0.25">
      <c r="E277" s="2"/>
    </row>
    <row r="278" spans="5:5" customFormat="1" x14ac:dyDescent="0.25">
      <c r="E278" s="2"/>
    </row>
    <row r="279" spans="5:5" customFormat="1" x14ac:dyDescent="0.25">
      <c r="E279" s="2"/>
    </row>
    <row r="280" spans="5:5" customFormat="1" x14ac:dyDescent="0.25">
      <c r="E280" s="2"/>
    </row>
    <row r="281" spans="5:5" customFormat="1" x14ac:dyDescent="0.25">
      <c r="E281" s="2"/>
    </row>
    <row r="282" spans="5:5" customFormat="1" x14ac:dyDescent="0.25">
      <c r="E282" s="2"/>
    </row>
    <row r="283" spans="5:5" customFormat="1" x14ac:dyDescent="0.25">
      <c r="E283" s="2"/>
    </row>
    <row r="284" spans="5:5" customFormat="1" x14ac:dyDescent="0.25">
      <c r="E284" s="2"/>
    </row>
    <row r="285" spans="5:5" customFormat="1" x14ac:dyDescent="0.25">
      <c r="E285" s="2"/>
    </row>
    <row r="286" spans="5:5" customFormat="1" x14ac:dyDescent="0.25">
      <c r="E286" s="2"/>
    </row>
    <row r="287" spans="5:5" customFormat="1" x14ac:dyDescent="0.25">
      <c r="E287" s="2"/>
    </row>
    <row r="288" spans="5:5" customFormat="1" x14ac:dyDescent="0.25">
      <c r="E288" s="2"/>
    </row>
    <row r="289" spans="5:5" customFormat="1" x14ac:dyDescent="0.25">
      <c r="E289" s="2"/>
    </row>
    <row r="290" spans="5:5" customFormat="1" x14ac:dyDescent="0.25">
      <c r="E290" s="2"/>
    </row>
    <row r="291" spans="5:5" customFormat="1" x14ac:dyDescent="0.25">
      <c r="E291" s="2"/>
    </row>
    <row r="292" spans="5:5" customFormat="1" x14ac:dyDescent="0.25">
      <c r="E292" s="2"/>
    </row>
    <row r="293" spans="5:5" customFormat="1" x14ac:dyDescent="0.25">
      <c r="E293" s="2"/>
    </row>
    <row r="294" spans="5:5" customFormat="1" x14ac:dyDescent="0.25">
      <c r="E294" s="2"/>
    </row>
    <row r="295" spans="5:5" customFormat="1" x14ac:dyDescent="0.25">
      <c r="E295" s="2"/>
    </row>
    <row r="296" spans="5:5" customFormat="1" x14ac:dyDescent="0.25">
      <c r="E296" s="2"/>
    </row>
    <row r="297" spans="5:5" customFormat="1" x14ac:dyDescent="0.25">
      <c r="E297" s="2"/>
    </row>
    <row r="298" spans="5:5" customFormat="1" x14ac:dyDescent="0.25">
      <c r="E298" s="2"/>
    </row>
    <row r="299" spans="5:5" customFormat="1" x14ac:dyDescent="0.25">
      <c r="E299" s="2"/>
    </row>
    <row r="300" spans="5:5" customFormat="1" x14ac:dyDescent="0.25">
      <c r="E300" s="2"/>
    </row>
    <row r="301" spans="5:5" customFormat="1" x14ac:dyDescent="0.25">
      <c r="E301" s="2"/>
    </row>
    <row r="302" spans="5:5" customFormat="1" x14ac:dyDescent="0.25">
      <c r="E302" s="2"/>
    </row>
    <row r="303" spans="5:5" customFormat="1" x14ac:dyDescent="0.25">
      <c r="E303" s="2"/>
    </row>
    <row r="304" spans="5:5" customFormat="1" x14ac:dyDescent="0.25">
      <c r="E304" s="2"/>
    </row>
    <row r="305" spans="5:5" customFormat="1" x14ac:dyDescent="0.25">
      <c r="E305" s="2"/>
    </row>
    <row r="306" spans="5:5" customFormat="1" x14ac:dyDescent="0.25">
      <c r="E306" s="2"/>
    </row>
    <row r="307" spans="5:5" customFormat="1" x14ac:dyDescent="0.25">
      <c r="E307" s="2"/>
    </row>
    <row r="308" spans="5:5" customFormat="1" x14ac:dyDescent="0.25">
      <c r="E308" s="2"/>
    </row>
    <row r="309" spans="5:5" customFormat="1" x14ac:dyDescent="0.25">
      <c r="E309" s="2"/>
    </row>
    <row r="310" spans="5:5" customFormat="1" x14ac:dyDescent="0.25">
      <c r="E310" s="2"/>
    </row>
    <row r="311" spans="5:5" customFormat="1" x14ac:dyDescent="0.25">
      <c r="E311" s="2"/>
    </row>
    <row r="312" spans="5:5" customFormat="1" x14ac:dyDescent="0.25">
      <c r="E312" s="2"/>
    </row>
  </sheetData>
  <pageMargins left="0.7" right="0.7" top="0.75" bottom="0.75" header="0.3" footer="0.3"/>
  <pageSetup orientation="portrait" horizontalDpi="4294967294" verticalDpi="4294967294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C146-30A3-4B2D-B5D3-9A14C3F129BC}">
  <dimension ref="A1:L194"/>
  <sheetViews>
    <sheetView showGridLines="0" view="pageBreakPreview" zoomScale="80" zoomScaleNormal="100" zoomScaleSheetLayoutView="80" workbookViewId="0">
      <selection activeCell="D13" sqref="D13"/>
    </sheetView>
  </sheetViews>
  <sheetFormatPr baseColWidth="10" defaultColWidth="11.42578125" defaultRowHeight="15" x14ac:dyDescent="0.25"/>
  <cols>
    <col min="1" max="1" width="4.140625" style="185" customWidth="1"/>
    <col min="2" max="2" width="4.5703125" style="1" customWidth="1"/>
    <col min="3" max="3" width="50.7109375" style="1" customWidth="1"/>
    <col min="4" max="4" width="31" style="48" customWidth="1"/>
    <col min="5" max="5" width="69" style="49" customWidth="1"/>
    <col min="6" max="6" width="24.140625" style="157" customWidth="1"/>
    <col min="7" max="8" width="27.5703125" style="157" customWidth="1"/>
    <col min="9" max="9" width="3.85546875" style="1" customWidth="1"/>
    <col min="10" max="10" width="14.28515625" style="1" customWidth="1"/>
    <col min="11" max="11" width="19" style="1" bestFit="1" customWidth="1"/>
    <col min="12" max="12" width="17.85546875" style="1" bestFit="1" customWidth="1"/>
    <col min="13" max="16384" width="11.42578125" style="1"/>
  </cols>
  <sheetData>
    <row r="1" spans="1:12" ht="18" x14ac:dyDescent="0.25">
      <c r="B1" s="296" t="s">
        <v>518</v>
      </c>
      <c r="C1" s="296"/>
      <c r="D1" s="296"/>
      <c r="E1" s="296"/>
      <c r="F1" s="296"/>
      <c r="G1" s="296"/>
      <c r="H1" s="296"/>
    </row>
    <row r="2" spans="1:12" x14ac:dyDescent="0.25">
      <c r="B2" s="297" t="s">
        <v>519</v>
      </c>
      <c r="C2" s="297"/>
      <c r="D2" s="297"/>
      <c r="E2" s="297"/>
      <c r="F2" s="297"/>
      <c r="G2" s="297"/>
      <c r="H2" s="297"/>
    </row>
    <row r="3" spans="1:12" x14ac:dyDescent="0.25">
      <c r="B3" s="40"/>
      <c r="C3" s="41"/>
      <c r="D3" s="42"/>
      <c r="E3" s="43"/>
      <c r="F3" s="155"/>
      <c r="G3" s="155"/>
      <c r="H3" s="155"/>
    </row>
    <row r="4" spans="1:12" s="44" customFormat="1" ht="43.5" customHeight="1" x14ac:dyDescent="0.25">
      <c r="A4" s="186"/>
      <c r="B4" s="298" t="s">
        <v>520</v>
      </c>
      <c r="C4" s="298"/>
      <c r="D4" s="298"/>
      <c r="E4" s="298"/>
      <c r="F4" s="298"/>
      <c r="G4" s="298"/>
      <c r="H4" s="298"/>
    </row>
    <row r="5" spans="1:12" s="44" customFormat="1" ht="18" customHeight="1" x14ac:dyDescent="0.25">
      <c r="A5" s="186"/>
      <c r="B5" s="174"/>
      <c r="C5" s="174"/>
      <c r="D5" s="174"/>
      <c r="E5" s="174"/>
      <c r="F5" s="174"/>
      <c r="G5" s="174"/>
      <c r="H5" s="174"/>
    </row>
    <row r="6" spans="1:12" x14ac:dyDescent="0.25">
      <c r="B6" s="45"/>
      <c r="C6" s="45"/>
      <c r="D6" s="46"/>
      <c r="E6" s="47"/>
      <c r="F6" s="156"/>
      <c r="G6" s="156"/>
      <c r="H6" s="156" t="s">
        <v>548</v>
      </c>
    </row>
    <row r="7" spans="1:12" ht="1.5" customHeight="1" thickBot="1" x14ac:dyDescent="0.3"/>
    <row r="8" spans="1:12" ht="30.75" thickBot="1" x14ac:dyDescent="0.3">
      <c r="A8" s="185" t="s">
        <v>549</v>
      </c>
      <c r="B8" s="211" t="s">
        <v>521</v>
      </c>
      <c r="C8" s="212" t="s">
        <v>522</v>
      </c>
      <c r="D8" s="212" t="s">
        <v>523</v>
      </c>
      <c r="E8" s="212" t="s">
        <v>524</v>
      </c>
      <c r="F8" s="213" t="s">
        <v>525</v>
      </c>
      <c r="G8" s="214" t="s">
        <v>550</v>
      </c>
      <c r="H8" s="215" t="s">
        <v>526</v>
      </c>
    </row>
    <row r="9" spans="1:12" x14ac:dyDescent="0.25">
      <c r="A9" s="185" t="str">
        <f>IF(D9="A-03-03-01-001","A-03-03-01-001",IF(D9="A-03-04-02-12-001",$D$177,IF(D9="A-03-04-02-12-002",$D$177,LEFT(D9,4))))</f>
        <v/>
      </c>
      <c r="B9" s="216" t="s">
        <v>54</v>
      </c>
      <c r="C9" s="51"/>
      <c r="D9" s="52"/>
      <c r="E9" s="53"/>
      <c r="F9" s="176">
        <f>SUM(F10:F23)</f>
        <v>8761123445</v>
      </c>
      <c r="G9" s="176">
        <f>SUM(G10:G23)</f>
        <v>0</v>
      </c>
      <c r="H9" s="217">
        <f>SUM(H10:H23)</f>
        <v>8761123445</v>
      </c>
    </row>
    <row r="10" spans="1:12" x14ac:dyDescent="0.25">
      <c r="A10" s="185" t="str">
        <f t="shared" ref="A10:A73" si="0">IF(D10="A-03-03-01-001","A-03-03-01-001",IF(D10="A-03-04-02-12-001",$D$177,IF(D10="A-03-04-02-12-002",$D$177,LEFT(D10,4))))</f>
        <v>A-03-03-01-001</v>
      </c>
      <c r="B10" s="218" t="s">
        <v>527</v>
      </c>
      <c r="C10" s="55" t="s">
        <v>56</v>
      </c>
      <c r="D10" s="56" t="s">
        <v>52</v>
      </c>
      <c r="E10" s="57" t="s">
        <v>57</v>
      </c>
      <c r="F10" s="177">
        <v>4500000000</v>
      </c>
      <c r="G10" s="177">
        <v>0</v>
      </c>
      <c r="H10" s="219">
        <v>4500000000</v>
      </c>
      <c r="J10" s="1" t="str">
        <f>D10&amp;E10</f>
        <v>A-03-03-01-001Honorarios Dirección General</v>
      </c>
      <c r="K10" s="80">
        <f>VLOOKUP(J10,'Presupuesto 2025'!BL:BM,2,0)</f>
        <v>0</v>
      </c>
      <c r="L10" s="80">
        <f>H10-K10</f>
        <v>4500000000</v>
      </c>
    </row>
    <row r="11" spans="1:12" x14ac:dyDescent="0.25">
      <c r="A11" s="185" t="str">
        <f t="shared" si="0"/>
        <v>A-02</v>
      </c>
      <c r="B11" s="218" t="s">
        <v>551</v>
      </c>
      <c r="C11" s="55"/>
      <c r="D11" s="56" t="s">
        <v>68</v>
      </c>
      <c r="E11" s="57" t="s">
        <v>552</v>
      </c>
      <c r="F11" s="177">
        <v>0</v>
      </c>
      <c r="G11" s="177">
        <v>0</v>
      </c>
      <c r="H11" s="219">
        <v>0</v>
      </c>
      <c r="J11" s="1" t="str">
        <f t="shared" ref="J11:J23" si="1">D11&amp;E11</f>
        <v>A-02-02-02-008-003Auditoria de seguimento y recertificación</v>
      </c>
      <c r="K11" s="80">
        <f>VLOOKUP(J11,'Presupuesto 2025'!BL:BM,2,0)</f>
        <v>0</v>
      </c>
      <c r="L11" s="80">
        <f t="shared" ref="L11:L23" si="2">H11-K11</f>
        <v>0</v>
      </c>
    </row>
    <row r="12" spans="1:12" x14ac:dyDescent="0.25">
      <c r="A12" s="185" t="str">
        <f t="shared" si="0"/>
        <v>A-02</v>
      </c>
      <c r="B12" s="220"/>
      <c r="C12" s="59"/>
      <c r="D12" s="56" t="s">
        <v>68</v>
      </c>
      <c r="E12" s="57" t="s">
        <v>71</v>
      </c>
      <c r="F12" s="177">
        <v>0</v>
      </c>
      <c r="G12" s="177">
        <v>0</v>
      </c>
      <c r="H12" s="219">
        <v>0</v>
      </c>
      <c r="J12" s="1" t="str">
        <f t="shared" si="1"/>
        <v>A-02-02-02-008-003Preauditoria y auditoria de certificación</v>
      </c>
      <c r="K12" s="80">
        <f>VLOOKUP(J12,'Presupuesto 2025'!BL:BM,2,0)</f>
        <v>0</v>
      </c>
      <c r="L12" s="80">
        <f t="shared" si="2"/>
        <v>0</v>
      </c>
    </row>
    <row r="13" spans="1:12" x14ac:dyDescent="0.25">
      <c r="A13" s="185" t="str">
        <f t="shared" si="0"/>
        <v>A-03-03-01-001</v>
      </c>
      <c r="B13" s="218" t="s">
        <v>553</v>
      </c>
      <c r="C13" s="55"/>
      <c r="D13" s="56" t="s">
        <v>52</v>
      </c>
      <c r="E13" s="57" t="s">
        <v>74</v>
      </c>
      <c r="F13" s="177">
        <v>0</v>
      </c>
      <c r="G13" s="177">
        <v>0</v>
      </c>
      <c r="H13" s="219">
        <v>0</v>
      </c>
      <c r="J13" s="1" t="str">
        <f t="shared" si="1"/>
        <v xml:space="preserve">A-03-03-01-001Encuentros estratégicos con actores internacionales </v>
      </c>
      <c r="K13" s="80">
        <f>VLOOKUP(J13,'Presupuesto 2025'!BL:BM,2,0)</f>
        <v>0</v>
      </c>
      <c r="L13" s="80">
        <f t="shared" si="2"/>
        <v>0</v>
      </c>
    </row>
    <row r="14" spans="1:12" x14ac:dyDescent="0.25">
      <c r="A14" s="185" t="str">
        <f t="shared" si="0"/>
        <v>A-02</v>
      </c>
      <c r="B14" s="218" t="s">
        <v>528</v>
      </c>
      <c r="C14" s="55"/>
      <c r="D14" s="56" t="s">
        <v>75</v>
      </c>
      <c r="E14" s="57" t="s">
        <v>78</v>
      </c>
      <c r="F14" s="177">
        <v>68237088</v>
      </c>
      <c r="G14" s="177">
        <v>0</v>
      </c>
      <c r="H14" s="219">
        <v>68237088</v>
      </c>
      <c r="J14" s="1" t="str">
        <f t="shared" si="1"/>
        <v>A-02-02-02-008-009Servicios de Imprenta</v>
      </c>
      <c r="K14" s="80">
        <f>VLOOKUP(J14,'Presupuesto 2025'!BL:BM,2,0)</f>
        <v>0</v>
      </c>
      <c r="L14" s="80">
        <f t="shared" si="2"/>
        <v>68237088</v>
      </c>
    </row>
    <row r="15" spans="1:12" x14ac:dyDescent="0.25">
      <c r="A15" s="185" t="str">
        <f t="shared" si="0"/>
        <v>A-03-03-01-001</v>
      </c>
      <c r="B15" s="221"/>
      <c r="C15" s="61"/>
      <c r="D15" s="56" t="s">
        <v>52</v>
      </c>
      <c r="E15" s="57" t="s">
        <v>79</v>
      </c>
      <c r="F15" s="177">
        <v>1446302521</v>
      </c>
      <c r="G15" s="177">
        <v>0</v>
      </c>
      <c r="H15" s="219">
        <v>1446302521</v>
      </c>
      <c r="J15" s="1" t="str">
        <f t="shared" si="1"/>
        <v>A-03-03-01-001Central de medios</v>
      </c>
      <c r="K15" s="80">
        <f>VLOOKUP(J15,'Presupuesto 2025'!BL:BM,2,0)</f>
        <v>0</v>
      </c>
      <c r="L15" s="80">
        <f t="shared" si="2"/>
        <v>1446302521</v>
      </c>
    </row>
    <row r="16" spans="1:12" x14ac:dyDescent="0.25">
      <c r="A16" s="185" t="str">
        <f t="shared" si="0"/>
        <v>A-03-03-01-001</v>
      </c>
      <c r="B16" s="221"/>
      <c r="C16" s="61"/>
      <c r="D16" s="56" t="s">
        <v>52</v>
      </c>
      <c r="E16" s="57" t="s">
        <v>80</v>
      </c>
      <c r="F16" s="177">
        <v>107200000</v>
      </c>
      <c r="G16" s="177">
        <v>0</v>
      </c>
      <c r="H16" s="219">
        <v>107200000</v>
      </c>
      <c r="J16" s="1" t="str">
        <f t="shared" si="1"/>
        <v>A-03-03-01-001Monitoreo de medios</v>
      </c>
      <c r="K16" s="80">
        <f>VLOOKUP(J16,'Presupuesto 2025'!BL:BM,2,0)</f>
        <v>0</v>
      </c>
      <c r="L16" s="80">
        <f t="shared" si="2"/>
        <v>107200000</v>
      </c>
    </row>
    <row r="17" spans="1:12" x14ac:dyDescent="0.25">
      <c r="A17" s="185" t="str">
        <f t="shared" si="0"/>
        <v>A-03-03-01-001</v>
      </c>
      <c r="B17" s="221"/>
      <c r="C17" s="61"/>
      <c r="D17" s="56" t="s">
        <v>52</v>
      </c>
      <c r="E17" s="57" t="s">
        <v>81</v>
      </c>
      <c r="F17" s="177">
        <v>2091297479</v>
      </c>
      <c r="G17" s="177">
        <v>0</v>
      </c>
      <c r="H17" s="219">
        <v>2091297479</v>
      </c>
      <c r="J17" s="1" t="str">
        <f t="shared" si="1"/>
        <v>A-03-03-01-001Programa Institucional ARN en TV y Radio</v>
      </c>
      <c r="K17" s="80">
        <f>VLOOKUP(J17,'Presupuesto 2025'!BL:BM,2,0)</f>
        <v>0</v>
      </c>
      <c r="L17" s="80">
        <f t="shared" si="2"/>
        <v>2091297479</v>
      </c>
    </row>
    <row r="18" spans="1:12" x14ac:dyDescent="0.25">
      <c r="A18" s="185" t="str">
        <f t="shared" si="0"/>
        <v>A-03-03-01-001</v>
      </c>
      <c r="B18" s="218" t="s">
        <v>529</v>
      </c>
      <c r="C18" s="55" t="s">
        <v>83</v>
      </c>
      <c r="D18" s="62" t="s">
        <v>52</v>
      </c>
      <c r="E18" s="63" t="s">
        <v>554</v>
      </c>
      <c r="F18" s="178">
        <v>428886357</v>
      </c>
      <c r="G18" s="178">
        <v>0</v>
      </c>
      <c r="H18" s="222">
        <v>428886357</v>
      </c>
      <c r="J18" s="1" t="str">
        <f t="shared" si="1"/>
        <v>A-03-03-01-001Licenciamiento Trading and Management System TMS</v>
      </c>
      <c r="K18" s="80" t="e">
        <f>VLOOKUP(J18,'Presupuesto 2025'!BL:BM,2,0)</f>
        <v>#N/A</v>
      </c>
      <c r="L18" s="80" t="e">
        <f t="shared" si="2"/>
        <v>#N/A</v>
      </c>
    </row>
    <row r="19" spans="1:12" x14ac:dyDescent="0.25">
      <c r="A19" s="185" t="str">
        <f t="shared" si="0"/>
        <v>A-02</v>
      </c>
      <c r="B19" s="218" t="s">
        <v>530</v>
      </c>
      <c r="C19" s="55" t="s">
        <v>87</v>
      </c>
      <c r="D19" s="56" t="s">
        <v>85</v>
      </c>
      <c r="E19" s="57" t="s">
        <v>88</v>
      </c>
      <c r="F19" s="177">
        <v>19200000</v>
      </c>
      <c r="G19" s="177">
        <v>0</v>
      </c>
      <c r="H19" s="219">
        <v>19200000</v>
      </c>
      <c r="J19" s="1" t="str">
        <f t="shared" si="1"/>
        <v>A-02-02-02-008-004Suscripción Actualización Normativa</v>
      </c>
      <c r="K19" s="80">
        <f>VLOOKUP(J19,'Presupuesto 2025'!BL:BM,2,0)</f>
        <v>0</v>
      </c>
      <c r="L19" s="80">
        <f t="shared" si="2"/>
        <v>19200000</v>
      </c>
    </row>
    <row r="20" spans="1:12" x14ac:dyDescent="0.25">
      <c r="A20" s="185" t="str">
        <f t="shared" si="0"/>
        <v>A-03-03-01-001</v>
      </c>
      <c r="B20" s="221"/>
      <c r="C20" s="61"/>
      <c r="D20" s="56" t="s">
        <v>52</v>
      </c>
      <c r="E20" s="57" t="s">
        <v>90</v>
      </c>
      <c r="F20" s="177">
        <v>100000000</v>
      </c>
      <c r="G20" s="177">
        <v>-8479086</v>
      </c>
      <c r="H20" s="219">
        <v>91520914</v>
      </c>
      <c r="J20" s="1" t="str">
        <f t="shared" si="1"/>
        <v>A-03-03-01-001Contingente Judicial</v>
      </c>
      <c r="K20" s="80">
        <f>VLOOKUP(J20,'Presupuesto 2025'!BL:BM,2,0)</f>
        <v>0</v>
      </c>
      <c r="L20" s="80">
        <f t="shared" si="2"/>
        <v>91520914</v>
      </c>
    </row>
    <row r="21" spans="1:12" x14ac:dyDescent="0.25">
      <c r="A21" s="185" t="str">
        <f t="shared" si="0"/>
        <v>A-03-03-01-001</v>
      </c>
      <c r="B21" s="221"/>
      <c r="C21" s="61"/>
      <c r="D21" s="56" t="s">
        <v>52</v>
      </c>
      <c r="E21" s="57" t="s">
        <v>357</v>
      </c>
      <c r="F21" s="177">
        <v>0</v>
      </c>
      <c r="G21" s="177">
        <v>0</v>
      </c>
      <c r="H21" s="219">
        <v>0</v>
      </c>
      <c r="J21" s="1" t="str">
        <f t="shared" si="1"/>
        <v>A-03-03-01-001Conciliaciones</v>
      </c>
      <c r="K21" s="80">
        <f>VLOOKUP(J21,'Presupuesto 2025'!BL:BM,2,0)</f>
        <v>0</v>
      </c>
      <c r="L21" s="80">
        <f t="shared" si="2"/>
        <v>0</v>
      </c>
    </row>
    <row r="22" spans="1:12" x14ac:dyDescent="0.25">
      <c r="A22" s="185" t="str">
        <f t="shared" si="0"/>
        <v>A-03-03-01-001</v>
      </c>
      <c r="B22" s="221"/>
      <c r="C22" s="61"/>
      <c r="D22" s="56" t="s">
        <v>52</v>
      </c>
      <c r="E22" s="57" t="s">
        <v>358</v>
      </c>
      <c r="F22" s="177">
        <v>0</v>
      </c>
      <c r="G22" s="177">
        <v>8479086</v>
      </c>
      <c r="H22" s="219">
        <v>8479086</v>
      </c>
      <c r="J22" s="1" t="str">
        <f t="shared" si="1"/>
        <v>A-03-03-01-001Sentencias</v>
      </c>
      <c r="K22" s="80" t="e">
        <f>VLOOKUP(J22,'Presupuesto 2025'!BL:BM,2,0)</f>
        <v>#N/A</v>
      </c>
      <c r="L22" s="80" t="e">
        <f t="shared" si="2"/>
        <v>#N/A</v>
      </c>
    </row>
    <row r="23" spans="1:12" x14ac:dyDescent="0.25">
      <c r="A23" s="185" t="str">
        <f t="shared" si="0"/>
        <v>A-08</v>
      </c>
      <c r="B23" s="221"/>
      <c r="C23" s="61"/>
      <c r="D23" s="56" t="s">
        <v>363</v>
      </c>
      <c r="E23" s="57" t="s">
        <v>366</v>
      </c>
      <c r="F23" s="177">
        <v>0</v>
      </c>
      <c r="G23" s="177">
        <v>0</v>
      </c>
      <c r="H23" s="219">
        <v>0</v>
      </c>
      <c r="J23" s="1" t="str">
        <f t="shared" si="1"/>
        <v>A-08-05-01-003Sanciones Administrativas</v>
      </c>
      <c r="K23" s="80">
        <f>VLOOKUP(J23,'Presupuesto 2025'!BL:BM,2,0)</f>
        <v>0</v>
      </c>
      <c r="L23" s="80">
        <f t="shared" si="2"/>
        <v>0</v>
      </c>
    </row>
    <row r="24" spans="1:12" x14ac:dyDescent="0.25">
      <c r="A24" s="185" t="str">
        <f t="shared" si="0"/>
        <v/>
      </c>
      <c r="B24" s="223" t="s">
        <v>531</v>
      </c>
      <c r="C24" s="64"/>
      <c r="D24" s="65"/>
      <c r="E24" s="66"/>
      <c r="F24" s="179">
        <f>SUM(F25:F54)</f>
        <v>149669176190</v>
      </c>
      <c r="G24" s="179">
        <f>SUM(G25:G54)</f>
        <v>0</v>
      </c>
      <c r="H24" s="224">
        <f>SUM(H25:H54)</f>
        <v>149669176190</v>
      </c>
      <c r="K24" s="80"/>
      <c r="L24" s="80"/>
    </row>
    <row r="25" spans="1:12" x14ac:dyDescent="0.25">
      <c r="A25" s="185" t="str">
        <f t="shared" si="0"/>
        <v>A-03-03-01-001</v>
      </c>
      <c r="B25" s="225"/>
      <c r="C25" s="67"/>
      <c r="D25" s="56" t="s">
        <v>52</v>
      </c>
      <c r="E25" s="57" t="s">
        <v>94</v>
      </c>
      <c r="F25" s="177">
        <v>3090000000</v>
      </c>
      <c r="G25" s="177">
        <v>0</v>
      </c>
      <c r="H25" s="219">
        <v>3090000000</v>
      </c>
      <c r="J25" s="1" t="str">
        <f t="shared" ref="J25:J54" si="3">D25&amp;E25</f>
        <v>A-03-03-01-001Acceso a los Beneficios de Inserción Económica</v>
      </c>
      <c r="K25" s="80">
        <f>VLOOKUP(J25,'Presupuesto 2025'!BL:BM,2,0)</f>
        <v>0</v>
      </c>
      <c r="L25" s="80">
        <f t="shared" ref="L25:L54" si="4">H25-K25</f>
        <v>3090000000</v>
      </c>
    </row>
    <row r="26" spans="1:12" ht="30" x14ac:dyDescent="0.25">
      <c r="A26" s="185" t="str">
        <f t="shared" si="0"/>
        <v>A-03-03-01-001</v>
      </c>
      <c r="B26" s="221"/>
      <c r="C26" s="61"/>
      <c r="D26" s="56" t="s">
        <v>52</v>
      </c>
      <c r="E26" s="57" t="s">
        <v>95</v>
      </c>
      <c r="F26" s="177">
        <v>4500000000</v>
      </c>
      <c r="G26" s="177">
        <v>300000000</v>
      </c>
      <c r="H26" s="219">
        <v>4800000000</v>
      </c>
      <c r="J26" s="1" t="str">
        <f t="shared" si="3"/>
        <v>A-03-03-01-001Acciones comunitarias para el fortalecimiento del liderazgo y la participación de las mujeres y la población LGTBIQ+</v>
      </c>
      <c r="K26" s="80">
        <f>VLOOKUP(J26,'Presupuesto 2025'!BL:BM,2,0)</f>
        <v>356074400</v>
      </c>
      <c r="L26" s="80">
        <f t="shared" si="4"/>
        <v>4443925600</v>
      </c>
    </row>
    <row r="27" spans="1:12" ht="30" x14ac:dyDescent="0.25">
      <c r="A27" s="185" t="str">
        <f t="shared" si="0"/>
        <v>A-03-03-01-001</v>
      </c>
      <c r="B27" s="221"/>
      <c r="C27" s="61"/>
      <c r="D27" s="56" t="s">
        <v>52</v>
      </c>
      <c r="E27" s="57" t="s">
        <v>96</v>
      </c>
      <c r="F27" s="177">
        <v>1500000000</v>
      </c>
      <c r="G27" s="177">
        <v>500000000</v>
      </c>
      <c r="H27" s="219">
        <v>2000000000</v>
      </c>
      <c r="J27" s="1" t="str">
        <f t="shared" si="3"/>
        <v>A-03-03-01-001Acciones dirigidas al fortalecimiento de la empleabilidad y la inclusión laboral para la población objeto</v>
      </c>
      <c r="K27" s="80">
        <f>VLOOKUP(J27,'Presupuesto 2025'!BL:BM,2,0)</f>
        <v>0</v>
      </c>
      <c r="L27" s="80">
        <f t="shared" si="4"/>
        <v>2000000000</v>
      </c>
    </row>
    <row r="28" spans="1:12" ht="18.75" customHeight="1" x14ac:dyDescent="0.25">
      <c r="A28" s="185" t="str">
        <f t="shared" si="0"/>
        <v>A-03-03-01-001</v>
      </c>
      <c r="B28" s="221"/>
      <c r="C28" s="61"/>
      <c r="D28" s="56" t="s">
        <v>52</v>
      </c>
      <c r="E28" s="57" t="s">
        <v>97</v>
      </c>
      <c r="F28" s="177">
        <v>1000000000</v>
      </c>
      <c r="G28" s="177">
        <v>0</v>
      </c>
      <c r="H28" s="219">
        <v>1000000000</v>
      </c>
      <c r="J28" s="1" t="str">
        <f t="shared" si="3"/>
        <v>A-03-03-01-001Acciones para el fortalecimiento de la reincorporación política</v>
      </c>
      <c r="K28" s="80">
        <f>VLOOKUP(J28,'Presupuesto 2025'!BL:BM,2,0)</f>
        <v>1191000000</v>
      </c>
      <c r="L28" s="80">
        <f t="shared" si="4"/>
        <v>-191000000</v>
      </c>
    </row>
    <row r="29" spans="1:12" ht="32.25" customHeight="1" x14ac:dyDescent="0.25">
      <c r="A29" s="185" t="str">
        <f t="shared" si="0"/>
        <v>A-03-03-01-001</v>
      </c>
      <c r="B29" s="221"/>
      <c r="C29" s="61"/>
      <c r="D29" s="56" t="s">
        <v>52</v>
      </c>
      <c r="E29" s="57" t="s">
        <v>98</v>
      </c>
      <c r="F29" s="177">
        <v>1800000000</v>
      </c>
      <c r="G29" s="177">
        <v>0</v>
      </c>
      <c r="H29" s="219">
        <v>1800000000</v>
      </c>
      <c r="J29" s="1" t="str">
        <f t="shared" si="3"/>
        <v>A-03-03-01-001Acciones para la Promoción del desarrollo integral, aprendizaje para la paz y prevención de vulnerabilidades de niños y niñas</v>
      </c>
      <c r="K29" s="80">
        <f>VLOOKUP(J29,'Presupuesto 2025'!BL:BM,2,0)</f>
        <v>0</v>
      </c>
      <c r="L29" s="80">
        <f t="shared" si="4"/>
        <v>1800000000</v>
      </c>
    </row>
    <row r="30" spans="1:12" x14ac:dyDescent="0.25">
      <c r="A30" s="185" t="str">
        <f t="shared" si="0"/>
        <v>A-03-03-01-001</v>
      </c>
      <c r="B30" s="221"/>
      <c r="C30" s="61"/>
      <c r="D30" s="56" t="s">
        <v>52</v>
      </c>
      <c r="E30" s="57" t="s">
        <v>99</v>
      </c>
      <c r="F30" s="177">
        <v>500000000</v>
      </c>
      <c r="G30" s="177">
        <v>0</v>
      </c>
      <c r="H30" s="219">
        <v>500000000</v>
      </c>
      <c r="J30" s="1" t="str">
        <f t="shared" si="3"/>
        <v>A-03-03-01-001Apoyo a procesos de Educación superior de la población objeto</v>
      </c>
      <c r="K30" s="80">
        <f>VLOOKUP(J30,'Presupuesto 2025'!BL:BM,2,0)</f>
        <v>0</v>
      </c>
      <c r="L30" s="80">
        <f t="shared" si="4"/>
        <v>500000000</v>
      </c>
    </row>
    <row r="31" spans="1:12" ht="18.75" customHeight="1" x14ac:dyDescent="0.25">
      <c r="A31" s="185" t="str">
        <f t="shared" si="0"/>
        <v>A-03-03-01-001</v>
      </c>
      <c r="B31" s="221"/>
      <c r="C31" s="61"/>
      <c r="D31" s="56" t="s">
        <v>52</v>
      </c>
      <c r="E31" s="57" t="s">
        <v>100</v>
      </c>
      <c r="F31" s="177">
        <v>116259840</v>
      </c>
      <c r="G31" s="177">
        <v>0</v>
      </c>
      <c r="H31" s="219">
        <v>116259840</v>
      </c>
      <c r="J31" s="1" t="str">
        <f t="shared" si="3"/>
        <v>A-03-03-01-001Beneficios Económicos (Asignación Mensual)</v>
      </c>
      <c r="K31" s="80">
        <f>VLOOKUP(J31,'Presupuesto 2025'!BL:BM,2,0)</f>
        <v>0</v>
      </c>
      <c r="L31" s="80">
        <f t="shared" si="4"/>
        <v>116259840</v>
      </c>
    </row>
    <row r="32" spans="1:12" ht="45.75" customHeight="1" x14ac:dyDescent="0.25">
      <c r="A32" s="185" t="str">
        <f t="shared" si="0"/>
        <v>A-03-03-01-001</v>
      </c>
      <c r="B32" s="221"/>
      <c r="C32" s="61"/>
      <c r="D32" s="56" t="s">
        <v>52</v>
      </c>
      <c r="E32" s="57" t="s">
        <v>101</v>
      </c>
      <c r="F32" s="177">
        <v>3000000000</v>
      </c>
      <c r="G32" s="177">
        <v>-400000000</v>
      </c>
      <c r="H32" s="219">
        <v>2600000000</v>
      </c>
      <c r="J32" s="1" t="str">
        <f t="shared" si="3"/>
        <v>A-03-03-01-001Desarrollo de acciones para el fortalecimiento de los entornos seguros, autocuidado y mitigación de los riesgos a la población objeto</v>
      </c>
      <c r="K32" s="80">
        <f>VLOOKUP(J32,'Presupuesto 2025'!BL:BM,2,0)</f>
        <v>0</v>
      </c>
      <c r="L32" s="80">
        <f t="shared" si="4"/>
        <v>2600000000</v>
      </c>
    </row>
    <row r="33" spans="1:12" ht="18.75" customHeight="1" x14ac:dyDescent="0.25">
      <c r="A33" s="185" t="str">
        <f t="shared" si="0"/>
        <v>A-03-03-01-001</v>
      </c>
      <c r="B33" s="221"/>
      <c r="C33" s="61"/>
      <c r="D33" s="56" t="s">
        <v>52</v>
      </c>
      <c r="E33" s="57" t="s">
        <v>102</v>
      </c>
      <c r="F33" s="177">
        <v>6863158400</v>
      </c>
      <c r="G33" s="177">
        <v>0</v>
      </c>
      <c r="H33" s="219">
        <v>6863158400</v>
      </c>
      <c r="J33" s="1" t="str">
        <f t="shared" si="3"/>
        <v>A-03-03-01-001Desarrollo de Modelos Educativos Flexibles</v>
      </c>
      <c r="K33" s="80">
        <f>VLOOKUP(J33,'Presupuesto 2025'!BL:BM,2,0)</f>
        <v>0</v>
      </c>
      <c r="L33" s="80">
        <f t="shared" si="4"/>
        <v>6863158400</v>
      </c>
    </row>
    <row r="34" spans="1:12" ht="30" x14ac:dyDescent="0.25">
      <c r="A34" s="185" t="str">
        <f t="shared" si="0"/>
        <v>A-03-03-01-001</v>
      </c>
      <c r="B34" s="221"/>
      <c r="C34" s="61"/>
      <c r="D34" s="56" t="s">
        <v>52</v>
      </c>
      <c r="E34" s="57" t="s">
        <v>104</v>
      </c>
      <c r="F34" s="177">
        <v>3000000000</v>
      </c>
      <c r="G34" s="177">
        <v>0</v>
      </c>
      <c r="H34" s="219">
        <v>3000000000</v>
      </c>
      <c r="J34" s="1" t="str">
        <f t="shared" si="3"/>
        <v>A-03-03-01-001Desarrollo de procesos restaurativos y acompañamiento a  comparecientes de Fuerza Pública</v>
      </c>
      <c r="K34" s="80">
        <f>VLOOKUP(J34,'Presupuesto 2025'!BL:BM,2,0)</f>
        <v>0</v>
      </c>
      <c r="L34" s="80">
        <f t="shared" si="4"/>
        <v>3000000000</v>
      </c>
    </row>
    <row r="35" spans="1:12" ht="30" x14ac:dyDescent="0.25">
      <c r="A35" s="185" t="str">
        <f t="shared" si="0"/>
        <v>A-03-03-01-001</v>
      </c>
      <c r="B35" s="221"/>
      <c r="C35" s="61"/>
      <c r="D35" s="56" t="s">
        <v>52</v>
      </c>
      <c r="E35" s="57" t="s">
        <v>105</v>
      </c>
      <c r="F35" s="177">
        <v>4800000000</v>
      </c>
      <c r="G35" s="177">
        <v>0</v>
      </c>
      <c r="H35" s="219">
        <v>4800000000</v>
      </c>
      <c r="J35" s="1" t="str">
        <f t="shared" si="3"/>
        <v>A-03-03-01-001Desembolso mensual por asistencia a los beneficios de acompañamiento del proceso de Reintegración</v>
      </c>
      <c r="K35" s="80">
        <f>VLOOKUP(J35,'Presupuesto 2025'!BL:BM,2,0)</f>
        <v>0</v>
      </c>
      <c r="L35" s="80">
        <f t="shared" si="4"/>
        <v>4800000000</v>
      </c>
    </row>
    <row r="36" spans="1:12" ht="32.25" customHeight="1" x14ac:dyDescent="0.25">
      <c r="A36" s="185" t="str">
        <f t="shared" si="0"/>
        <v>A-03-03-01-001</v>
      </c>
      <c r="B36" s="221"/>
      <c r="C36" s="61"/>
      <c r="D36" s="56" t="s">
        <v>52</v>
      </c>
      <c r="E36" s="57" t="s">
        <v>106</v>
      </c>
      <c r="F36" s="177">
        <v>4300000000</v>
      </c>
      <c r="G36" s="177">
        <v>0</v>
      </c>
      <c r="H36" s="219">
        <v>4300000000</v>
      </c>
      <c r="J36" s="1" t="str">
        <f t="shared" si="3"/>
        <v>A-03-03-01-001Desembolso mensual por asistencia al proceso de atención diferencial</v>
      </c>
      <c r="K36" s="80">
        <f>VLOOKUP(J36,'Presupuesto 2025'!BL:BM,2,0)</f>
        <v>0</v>
      </c>
      <c r="L36" s="80">
        <f t="shared" si="4"/>
        <v>4300000000</v>
      </c>
    </row>
    <row r="37" spans="1:12" ht="32.25" customHeight="1" x14ac:dyDescent="0.25">
      <c r="A37" s="185" t="str">
        <f t="shared" si="0"/>
        <v>A-03-03-01-001</v>
      </c>
      <c r="B37" s="221"/>
      <c r="C37" s="61"/>
      <c r="D37" s="56" t="s">
        <v>52</v>
      </c>
      <c r="E37" s="57" t="s">
        <v>107</v>
      </c>
      <c r="F37" s="177">
        <v>551941417</v>
      </c>
      <c r="G37" s="177">
        <v>0</v>
      </c>
      <c r="H37" s="219">
        <v>551941417</v>
      </c>
      <c r="J37" s="1" t="str">
        <f t="shared" si="3"/>
        <v>A-03-03-01-001Desembolso para traslado de PPR con riesgo extraordinario. El valor de cada desembolso es 2,5 SMLV</v>
      </c>
      <c r="K37" s="80">
        <f>VLOOKUP(J37,'Presupuesto 2025'!BL:BM,2,0)</f>
        <v>0</v>
      </c>
      <c r="L37" s="80">
        <f t="shared" si="4"/>
        <v>551941417</v>
      </c>
    </row>
    <row r="38" spans="1:12" ht="30" x14ac:dyDescent="0.25">
      <c r="A38" s="185" t="str">
        <f t="shared" si="0"/>
        <v>A-03-03-01-001</v>
      </c>
      <c r="B38" s="221"/>
      <c r="C38" s="61"/>
      <c r="D38" s="56" t="s">
        <v>52</v>
      </c>
      <c r="E38" s="57" t="s">
        <v>532</v>
      </c>
      <c r="F38" s="177">
        <v>1800000000</v>
      </c>
      <c r="G38" s="177">
        <v>0</v>
      </c>
      <c r="H38" s="219">
        <v>1800000000</v>
      </c>
      <c r="J38" s="1" t="str">
        <f t="shared" si="3"/>
        <v>A-03-03-01-001Estrategia de Acompañamiento a Familiares de presonas fallecidas (asesinadas) y desaparecidas</v>
      </c>
      <c r="K38" s="80">
        <f>VLOOKUP(J38,'Presupuesto 2025'!BL:BM,2,0)</f>
        <v>0</v>
      </c>
      <c r="L38" s="80">
        <f t="shared" si="4"/>
        <v>1800000000</v>
      </c>
    </row>
    <row r="39" spans="1:12" x14ac:dyDescent="0.25">
      <c r="A39" s="185" t="str">
        <f t="shared" si="0"/>
        <v>A-03-03-01-001</v>
      </c>
      <c r="B39" s="221"/>
      <c r="C39" s="61"/>
      <c r="D39" s="56" t="s">
        <v>52</v>
      </c>
      <c r="E39" s="57" t="s">
        <v>533</v>
      </c>
      <c r="F39" s="177">
        <v>14000000000</v>
      </c>
      <c r="G39" s="177">
        <v>-3500000000</v>
      </c>
      <c r="H39" s="219">
        <v>10500000000</v>
      </c>
      <c r="J39" s="1" t="str">
        <f t="shared" si="3"/>
        <v>A-03-03-01-001Estrategia de Sostenibiliad de los procesos productivos</v>
      </c>
      <c r="K39" s="80">
        <f>VLOOKUP(J39,'Presupuesto 2025'!BL:BM,2,0)</f>
        <v>0</v>
      </c>
      <c r="L39" s="80">
        <f t="shared" si="4"/>
        <v>10500000000</v>
      </c>
    </row>
    <row r="40" spans="1:12" ht="18.75" customHeight="1" x14ac:dyDescent="0.25">
      <c r="A40" s="185" t="str">
        <f t="shared" si="0"/>
        <v>A-03-03-01-001</v>
      </c>
      <c r="B40" s="221"/>
      <c r="C40" s="61"/>
      <c r="D40" s="56" t="s">
        <v>52</v>
      </c>
      <c r="E40" s="57" t="s">
        <v>108</v>
      </c>
      <c r="F40" s="177">
        <v>1800000000</v>
      </c>
      <c r="G40" s="177">
        <v>-200000000</v>
      </c>
      <c r="H40" s="219">
        <v>1600000000</v>
      </c>
      <c r="J40" s="1" t="str">
        <f t="shared" si="3"/>
        <v>A-03-03-01-001Estrategia diferencial para jóvenes</v>
      </c>
      <c r="K40" s="80">
        <f>VLOOKUP(J40,'Presupuesto 2025'!BL:BM,2,0)</f>
        <v>0</v>
      </c>
      <c r="L40" s="80">
        <f t="shared" si="4"/>
        <v>1600000000</v>
      </c>
    </row>
    <row r="41" spans="1:12" ht="19.5" customHeight="1" x14ac:dyDescent="0.25">
      <c r="A41" s="185" t="str">
        <f t="shared" si="0"/>
        <v>A-03-03-01-001</v>
      </c>
      <c r="B41" s="221"/>
      <c r="C41" s="61"/>
      <c r="D41" s="56" t="s">
        <v>52</v>
      </c>
      <c r="E41" s="57" t="s">
        <v>109</v>
      </c>
      <c r="F41" s="177">
        <v>850000000</v>
      </c>
      <c r="G41" s="177">
        <v>0</v>
      </c>
      <c r="H41" s="219">
        <v>850000000</v>
      </c>
      <c r="J41" s="1" t="str">
        <f t="shared" si="3"/>
        <v>A-03-03-01-001Fortalecimiento de los sistemas de seguimiento y monitoreo</v>
      </c>
      <c r="K41" s="80">
        <f>VLOOKUP(J41,'Presupuesto 2025'!BL:BM,2,0)</f>
        <v>0</v>
      </c>
      <c r="L41" s="80">
        <f t="shared" si="4"/>
        <v>850000000</v>
      </c>
    </row>
    <row r="42" spans="1:12" ht="33.75" customHeight="1" x14ac:dyDescent="0.25">
      <c r="A42" s="185" t="str">
        <f t="shared" si="0"/>
        <v>A-03-03-01-001</v>
      </c>
      <c r="B42" s="221"/>
      <c r="C42" s="61"/>
      <c r="D42" s="56" t="s">
        <v>52</v>
      </c>
      <c r="E42" s="57" t="s">
        <v>110</v>
      </c>
      <c r="F42" s="177">
        <v>928746749</v>
      </c>
      <c r="G42" s="177">
        <v>-578746749</v>
      </c>
      <c r="H42" s="219">
        <v>350000000</v>
      </c>
      <c r="J42" s="1" t="str">
        <f t="shared" si="3"/>
        <v>A-03-03-01-001Gestiones para el Aseguramiento de la población objeto acreditada por las autoridades competentes</v>
      </c>
      <c r="K42" s="80">
        <f>VLOOKUP(J42,'Presupuesto 2025'!BL:BM,2,0)</f>
        <v>500000000</v>
      </c>
      <c r="L42" s="80">
        <f t="shared" si="4"/>
        <v>-150000000</v>
      </c>
    </row>
    <row r="43" spans="1:12" x14ac:dyDescent="0.25">
      <c r="A43" s="185" t="str">
        <f t="shared" si="0"/>
        <v>A-03-03-01-001</v>
      </c>
      <c r="B43" s="221"/>
      <c r="C43" s="61"/>
      <c r="D43" s="56" t="s">
        <v>52</v>
      </c>
      <c r="E43" s="57" t="s">
        <v>111</v>
      </c>
      <c r="F43" s="177">
        <v>62000000000</v>
      </c>
      <c r="G43" s="177">
        <v>0</v>
      </c>
      <c r="H43" s="219">
        <v>62000000000</v>
      </c>
      <c r="J43" s="1" t="str">
        <f t="shared" si="3"/>
        <v>A-03-03-01-001Honorarios DPR</v>
      </c>
      <c r="K43" s="80">
        <f>VLOOKUP(J43,'Presupuesto 2025'!BL:BM,2,0)</f>
        <v>0</v>
      </c>
      <c r="L43" s="80">
        <f t="shared" si="4"/>
        <v>62000000000</v>
      </c>
    </row>
    <row r="44" spans="1:12" ht="30" customHeight="1" x14ac:dyDescent="0.25">
      <c r="A44" s="185" t="str">
        <f t="shared" si="0"/>
        <v>A-03-03-01-001</v>
      </c>
      <c r="B44" s="221"/>
      <c r="C44" s="61"/>
      <c r="D44" s="56" t="s">
        <v>52</v>
      </c>
      <c r="E44" s="57" t="s">
        <v>112</v>
      </c>
      <c r="F44" s="177">
        <v>6001604429</v>
      </c>
      <c r="G44" s="177">
        <v>2000000000</v>
      </c>
      <c r="H44" s="219">
        <v>8001604429</v>
      </c>
      <c r="J44" s="1" t="str">
        <f t="shared" si="3"/>
        <v>A-03-03-01-001Implementación del Programa Especial de Armonización con enfoque étnico</v>
      </c>
      <c r="K44" s="80">
        <f>VLOOKUP(J44,'Presupuesto 2025'!BL:BM,2,0)</f>
        <v>0</v>
      </c>
      <c r="L44" s="80">
        <f t="shared" si="4"/>
        <v>8001604429</v>
      </c>
    </row>
    <row r="45" spans="1:12" ht="30" customHeight="1" x14ac:dyDescent="0.25">
      <c r="A45" s="185" t="str">
        <f t="shared" si="0"/>
        <v>A-03-03-01-001</v>
      </c>
      <c r="B45" s="221"/>
      <c r="C45" s="61"/>
      <c r="D45" s="56" t="s">
        <v>52</v>
      </c>
      <c r="E45" s="57" t="s">
        <v>113</v>
      </c>
      <c r="F45" s="177">
        <v>1634240748</v>
      </c>
      <c r="G45" s="177">
        <v>-321253251</v>
      </c>
      <c r="H45" s="219">
        <v>1312987497</v>
      </c>
      <c r="J45" s="1" t="str">
        <f t="shared" si="3"/>
        <v>A-03-03-01-001Procesos de formación para el fortalecimiento de capacidades psicosociales de la población objeto y  los colaboradores de la ARN</v>
      </c>
      <c r="K45" s="80">
        <f>VLOOKUP(J45,'Presupuesto 2025'!BL:BM,2,0)</f>
        <v>0</v>
      </c>
      <c r="L45" s="80">
        <f t="shared" si="4"/>
        <v>1312987497</v>
      </c>
    </row>
    <row r="46" spans="1:12" ht="36" customHeight="1" x14ac:dyDescent="0.25">
      <c r="A46" s="185" t="str">
        <f t="shared" si="0"/>
        <v>A-03-03-01-001</v>
      </c>
      <c r="B46" s="221"/>
      <c r="C46" s="61"/>
      <c r="D46" s="56" t="s">
        <v>52</v>
      </c>
      <c r="E46" s="57" t="s">
        <v>114</v>
      </c>
      <c r="F46" s="177">
        <v>1463747200</v>
      </c>
      <c r="G46" s="177">
        <v>0</v>
      </c>
      <c r="H46" s="219">
        <v>1463747200</v>
      </c>
      <c r="J46" s="1" t="str">
        <f t="shared" si="3"/>
        <v>A-03-03-01-001Procesos de orientación vocacional y promoción del emprendimiento</v>
      </c>
      <c r="K46" s="80">
        <f>VLOOKUP(J46,'Presupuesto 2025'!BL:BM,2,0)</f>
        <v>0</v>
      </c>
      <c r="L46" s="80">
        <f t="shared" si="4"/>
        <v>1463747200</v>
      </c>
    </row>
    <row r="47" spans="1:12" ht="41.25" customHeight="1" x14ac:dyDescent="0.25">
      <c r="A47" s="185" t="str">
        <f t="shared" si="0"/>
        <v>A-03-03-01-001</v>
      </c>
      <c r="B47" s="221"/>
      <c r="C47" s="61"/>
      <c r="D47" s="56" t="s">
        <v>52</v>
      </c>
      <c r="E47" s="57" t="s">
        <v>115</v>
      </c>
      <c r="F47" s="177">
        <v>5007585375</v>
      </c>
      <c r="G47" s="177">
        <v>800000000</v>
      </c>
      <c r="H47" s="219">
        <v>5807585375</v>
      </c>
      <c r="J47" s="1" t="str">
        <f t="shared" si="3"/>
        <v>A-03-03-01-001Procesos territoriales orientados al fortalecimiento de entornos protectores y libres de violencia</v>
      </c>
      <c r="K47" s="80">
        <f>VLOOKUP(J47,'Presupuesto 2025'!BL:BM,2,0)</f>
        <v>0</v>
      </c>
      <c r="L47" s="80">
        <f t="shared" si="4"/>
        <v>5807585375</v>
      </c>
    </row>
    <row r="48" spans="1:12" ht="32.25" customHeight="1" x14ac:dyDescent="0.25">
      <c r="A48" s="185" t="str">
        <f t="shared" si="0"/>
        <v>A-03-03-01-001</v>
      </c>
      <c r="B48" s="221"/>
      <c r="C48" s="61"/>
      <c r="D48" s="56" t="s">
        <v>52</v>
      </c>
      <c r="E48" s="57" t="s">
        <v>116</v>
      </c>
      <c r="F48" s="177">
        <v>1800000000</v>
      </c>
      <c r="G48" s="177">
        <v>0</v>
      </c>
      <c r="H48" s="219">
        <v>1800000000</v>
      </c>
      <c r="J48" s="1" t="str">
        <f t="shared" si="3"/>
        <v>A-03-03-01-001Programa/Estrategia de Reunificación Familiar</v>
      </c>
      <c r="K48" s="80">
        <f>VLOOKUP(J48,'Presupuesto 2025'!BL:BM,2,0)</f>
        <v>500000000</v>
      </c>
      <c r="L48" s="80">
        <f t="shared" si="4"/>
        <v>1300000000</v>
      </c>
    </row>
    <row r="49" spans="1:12" ht="20.25" customHeight="1" x14ac:dyDescent="0.25">
      <c r="A49" s="185" t="str">
        <f t="shared" si="0"/>
        <v>A-03-03-01-001</v>
      </c>
      <c r="B49" s="221"/>
      <c r="C49" s="61"/>
      <c r="D49" s="56" t="s">
        <v>52</v>
      </c>
      <c r="E49" s="57" t="s">
        <v>117</v>
      </c>
      <c r="F49" s="177">
        <v>42914304</v>
      </c>
      <c r="G49" s="177">
        <v>0</v>
      </c>
      <c r="H49" s="219">
        <v>42914304</v>
      </c>
      <c r="J49" s="1" t="str">
        <f t="shared" si="3"/>
        <v>A-03-03-01-001Suministro Económico de Alimentación</v>
      </c>
      <c r="K49" s="80">
        <f>VLOOKUP(J49,'Presupuesto 2025'!BL:BM,2,0)</f>
        <v>0</v>
      </c>
      <c r="L49" s="80">
        <f t="shared" si="4"/>
        <v>42914304</v>
      </c>
    </row>
    <row r="50" spans="1:12" ht="40.5" customHeight="1" x14ac:dyDescent="0.25">
      <c r="A50" s="185" t="str">
        <f t="shared" si="0"/>
        <v>A-03-03-01-001</v>
      </c>
      <c r="B50" s="221"/>
      <c r="C50" s="61"/>
      <c r="D50" s="56" t="s">
        <v>52</v>
      </c>
      <c r="E50" s="57" t="s">
        <v>103</v>
      </c>
      <c r="F50" s="177">
        <v>15201999872</v>
      </c>
      <c r="G50" s="177">
        <v>1400000000</v>
      </c>
      <c r="H50" s="219">
        <v>16601999872</v>
      </c>
      <c r="J50" s="1" t="str">
        <f t="shared" si="3"/>
        <v>A-03-03-01-001Desarrollo de procesos comunitarios orientados a la promocion de la reconciliacion y construcción de paz</v>
      </c>
      <c r="K50" s="80">
        <f>VLOOKUP(J50,'Presupuesto 2025'!BL:BM,2,0)</f>
        <v>0</v>
      </c>
      <c r="L50" s="80">
        <f t="shared" si="4"/>
        <v>16601999872</v>
      </c>
    </row>
    <row r="51" spans="1:12" ht="45" x14ac:dyDescent="0.25">
      <c r="A51" s="185" t="str">
        <f t="shared" si="0"/>
        <v>C-02</v>
      </c>
      <c r="B51" s="221"/>
      <c r="C51" s="61"/>
      <c r="D51" s="153" t="s">
        <v>124</v>
      </c>
      <c r="E51" s="57" t="s">
        <v>127</v>
      </c>
      <c r="F51" s="177">
        <v>254037343</v>
      </c>
      <c r="G51" s="177">
        <v>0</v>
      </c>
      <c r="H51" s="219">
        <v>254037343</v>
      </c>
      <c r="J51" s="1" t="str">
        <f t="shared" si="3"/>
        <v>C-0211-1000-3-53107c-0211015-02Prevención victimización y reincidencia de PPR en territorio. 
Servicios de educación informal en derechos humanos, análisis y gestión del riesgo de victimización y reincidencia</v>
      </c>
      <c r="K51" s="80">
        <f>VLOOKUP(J51,'Presupuesto 2025'!BL:BM,2,0)</f>
        <v>150000000</v>
      </c>
      <c r="L51" s="80">
        <f t="shared" si="4"/>
        <v>104037343</v>
      </c>
    </row>
    <row r="52" spans="1:12" ht="45" x14ac:dyDescent="0.25">
      <c r="A52" s="185" t="str">
        <f t="shared" si="0"/>
        <v>C-02</v>
      </c>
      <c r="B52" s="221"/>
      <c r="C52" s="61"/>
      <c r="D52" s="153" t="s">
        <v>128</v>
      </c>
      <c r="E52" s="57" t="s">
        <v>130</v>
      </c>
      <c r="F52" s="177">
        <v>837432914</v>
      </c>
      <c r="G52" s="177">
        <v>0</v>
      </c>
      <c r="H52" s="219">
        <v>837432914</v>
      </c>
      <c r="J52" s="1" t="str">
        <f t="shared" si="3"/>
        <v>C-0211-1000-3-53107c-0211017-03Prevención victimización y reincidencia de PPR en territorio.
Servicio de apoyo financiero a iniciativas locales de prevención de riesgos de victimización y reincidencia</v>
      </c>
      <c r="K52" s="80">
        <f>VLOOKUP(J52,'Presupuesto 2025'!BL:BM,2,0)</f>
        <v>840000000</v>
      </c>
      <c r="L52" s="80">
        <f t="shared" si="4"/>
        <v>-2567086</v>
      </c>
    </row>
    <row r="53" spans="1:12" ht="45" x14ac:dyDescent="0.25">
      <c r="A53" s="185" t="str">
        <f t="shared" si="0"/>
        <v>C-02</v>
      </c>
      <c r="B53" s="221"/>
      <c r="C53" s="61"/>
      <c r="D53" s="153" t="s">
        <v>131</v>
      </c>
      <c r="E53" s="57" t="s">
        <v>133</v>
      </c>
      <c r="F53" s="177">
        <v>602112028</v>
      </c>
      <c r="G53" s="177">
        <v>0</v>
      </c>
      <c r="H53" s="219">
        <v>602112028</v>
      </c>
      <c r="J53" s="1" t="str">
        <f t="shared" si="3"/>
        <v xml:space="preserve">C-0211-1000-3-53107c-0211018-02Prevención victimización y reincidencia de PPR en territorio.
Servicios de divulgación sobre Reintegración / Reincorporación, convivencia y reconciliación </v>
      </c>
      <c r="K53" s="80">
        <f>VLOOKUP(J53,'Presupuesto 2025'!BL:BM,2,0)</f>
        <v>0</v>
      </c>
      <c r="L53" s="80">
        <f t="shared" si="4"/>
        <v>602112028</v>
      </c>
    </row>
    <row r="54" spans="1:12" ht="45" x14ac:dyDescent="0.25">
      <c r="A54" s="185" t="str">
        <f t="shared" si="0"/>
        <v>C-02</v>
      </c>
      <c r="B54" s="221"/>
      <c r="C54" s="61"/>
      <c r="D54" s="153" t="s">
        <v>134</v>
      </c>
      <c r="E54" s="57" t="s">
        <v>136</v>
      </c>
      <c r="F54" s="177">
        <v>423395571</v>
      </c>
      <c r="G54" s="177">
        <v>0</v>
      </c>
      <c r="H54" s="219">
        <v>423395571</v>
      </c>
      <c r="J54" s="1" t="str">
        <f t="shared" si="3"/>
        <v>C-0211-1000-4-53107c-0211022-02Fortalecimiento Ex-integrantes de las FARC-EP NACIONAL.
Servicios de acompañamiento a la población beneficiaria de la Reincorporación</v>
      </c>
      <c r="K54" s="80">
        <f>VLOOKUP(J54,'Presupuesto 2025'!BL:BM,2,0)</f>
        <v>1210000000</v>
      </c>
      <c r="L54" s="80">
        <f t="shared" si="4"/>
        <v>-786604429</v>
      </c>
    </row>
    <row r="55" spans="1:12" x14ac:dyDescent="0.25">
      <c r="A55" s="185" t="str">
        <f t="shared" si="0"/>
        <v/>
      </c>
      <c r="B55" s="223" t="s">
        <v>140</v>
      </c>
      <c r="C55" s="64"/>
      <c r="D55" s="65"/>
      <c r="E55" s="66"/>
      <c r="F55" s="179">
        <f>SUM(F56:F167)</f>
        <v>161889678221</v>
      </c>
      <c r="G55" s="179">
        <f>SUM(G56:G167)</f>
        <v>2.384185791015625E-7</v>
      </c>
      <c r="H55" s="224">
        <f>SUM(H56:H167)</f>
        <v>161889678221</v>
      </c>
      <c r="K55" s="80"/>
      <c r="L55" s="80"/>
    </row>
    <row r="56" spans="1:12" x14ac:dyDescent="0.25">
      <c r="A56" s="185" t="str">
        <f t="shared" si="0"/>
        <v>A-02</v>
      </c>
      <c r="B56" s="218" t="s">
        <v>534</v>
      </c>
      <c r="C56" s="55" t="s">
        <v>142</v>
      </c>
      <c r="D56" s="56" t="s">
        <v>139</v>
      </c>
      <c r="E56" s="57" t="s">
        <v>143</v>
      </c>
      <c r="F56" s="177">
        <v>25000000</v>
      </c>
      <c r="G56" s="177">
        <v>0</v>
      </c>
      <c r="H56" s="219">
        <v>25000000</v>
      </c>
      <c r="J56" s="1" t="str">
        <f t="shared" ref="J56:J119" si="5">D56&amp;E56</f>
        <v>A-02-02-02-007-001Recursos especiales en verificación de necesidades</v>
      </c>
      <c r="K56" s="80">
        <f>VLOOKUP(J56,'Presupuesto 2025'!BL:BM,2,0)</f>
        <v>490376694.25999999</v>
      </c>
      <c r="L56" s="80">
        <f t="shared" ref="L56:L119" si="6">H56-K56</f>
        <v>-465376694.25999999</v>
      </c>
    </row>
    <row r="57" spans="1:12" x14ac:dyDescent="0.25">
      <c r="A57" s="185" t="str">
        <f t="shared" si="0"/>
        <v>A-02</v>
      </c>
      <c r="B57" s="226"/>
      <c r="C57" s="59"/>
      <c r="D57" s="56" t="s">
        <v>144</v>
      </c>
      <c r="E57" s="57" t="s">
        <v>145</v>
      </c>
      <c r="F57" s="177">
        <v>0</v>
      </c>
      <c r="G57" s="177">
        <v>0</v>
      </c>
      <c r="H57" s="219">
        <v>0</v>
      </c>
      <c r="J57" s="1" t="str">
        <f t="shared" si="5"/>
        <v>A-02-02-02-008-005Formalización empleo CNSC</v>
      </c>
      <c r="K57" s="80">
        <f>VLOOKUP(J57,'Presupuesto 2025'!BL:BM,2,0)</f>
        <v>0</v>
      </c>
      <c r="L57" s="80">
        <f t="shared" si="6"/>
        <v>0</v>
      </c>
    </row>
    <row r="58" spans="1:12" x14ac:dyDescent="0.25">
      <c r="A58" s="185" t="str">
        <f t="shared" si="0"/>
        <v>A-03-03-01-001</v>
      </c>
      <c r="B58" s="227"/>
      <c r="C58" s="61"/>
      <c r="D58" s="56" t="s">
        <v>52</v>
      </c>
      <c r="E58" s="57" t="s">
        <v>146</v>
      </c>
      <c r="F58" s="177">
        <v>8999970000</v>
      </c>
      <c r="G58" s="177">
        <v>0</v>
      </c>
      <c r="H58" s="219">
        <v>8999970000</v>
      </c>
      <c r="J58" s="1" t="str">
        <f t="shared" si="5"/>
        <v>A-03-03-01-001Antiguos ETCR - Acuerdo de Participación de Terceros</v>
      </c>
      <c r="K58" s="80">
        <f>VLOOKUP(J58,'Presupuesto 2025'!BL:BM,2,0)</f>
        <v>0</v>
      </c>
      <c r="L58" s="80">
        <f t="shared" si="6"/>
        <v>8999970000</v>
      </c>
    </row>
    <row r="59" spans="1:12" x14ac:dyDescent="0.25">
      <c r="A59" s="185" t="str">
        <f t="shared" si="0"/>
        <v>A-03-03-01-001</v>
      </c>
      <c r="B59" s="227"/>
      <c r="C59" s="61"/>
      <c r="D59" s="56" t="s">
        <v>52</v>
      </c>
      <c r="E59" s="57" t="s">
        <v>147</v>
      </c>
      <c r="F59" s="177">
        <v>15200000000</v>
      </c>
      <c r="G59" s="177">
        <v>0</v>
      </c>
      <c r="H59" s="219">
        <v>15200000000</v>
      </c>
      <c r="J59" s="1" t="str">
        <f t="shared" si="5"/>
        <v>A-03-03-01-001Honorarios Secretaría General</v>
      </c>
      <c r="K59" s="80">
        <f>VLOOKUP(J59,'Presupuesto 2025'!BL:BM,2,0)</f>
        <v>0</v>
      </c>
      <c r="L59" s="80">
        <f t="shared" si="6"/>
        <v>15200000000</v>
      </c>
    </row>
    <row r="60" spans="1:12" x14ac:dyDescent="0.25">
      <c r="A60" s="185" t="str">
        <f t="shared" si="0"/>
        <v>A-03-03-01-001</v>
      </c>
      <c r="B60" s="227"/>
      <c r="C60" s="61"/>
      <c r="D60" s="56" t="s">
        <v>52</v>
      </c>
      <c r="E60" s="57" t="s">
        <v>148</v>
      </c>
      <c r="F60" s="177">
        <v>28287075</v>
      </c>
      <c r="G60" s="177">
        <v>-0.5</v>
      </c>
      <c r="H60" s="219">
        <v>28287074.5</v>
      </c>
      <c r="J60" s="1" t="str">
        <f t="shared" si="5"/>
        <v>A-03-03-01-001Recursos en verificación de necesidades</v>
      </c>
      <c r="K60" s="80">
        <f>VLOOKUP(J60,'Presupuesto 2025'!BL:BM,2,0)</f>
        <v>14041257.509998322</v>
      </c>
      <c r="L60" s="80">
        <f t="shared" si="6"/>
        <v>14245816.990001678</v>
      </c>
    </row>
    <row r="61" spans="1:12" x14ac:dyDescent="0.25">
      <c r="A61" s="185" t="str">
        <f t="shared" si="0"/>
        <v>A-02</v>
      </c>
      <c r="B61" s="218" t="s">
        <v>535</v>
      </c>
      <c r="C61" s="55" t="s">
        <v>155</v>
      </c>
      <c r="D61" s="56" t="s">
        <v>153</v>
      </c>
      <c r="E61" s="57" t="s">
        <v>156</v>
      </c>
      <c r="F61" s="177">
        <v>0</v>
      </c>
      <c r="G61" s="177">
        <v>0</v>
      </c>
      <c r="H61" s="219">
        <v>0</v>
      </c>
      <c r="J61" s="1" t="str">
        <f t="shared" si="5"/>
        <v>A-02-02-01-004-005Adquisición de Firmas Digitales</v>
      </c>
      <c r="K61" s="80">
        <f>VLOOKUP(J61,'Presupuesto 2025'!BL:BM,2,0)</f>
        <v>0</v>
      </c>
      <c r="L61" s="80">
        <f t="shared" si="6"/>
        <v>0</v>
      </c>
    </row>
    <row r="62" spans="1:12" x14ac:dyDescent="0.25">
      <c r="A62" s="185" t="str">
        <f t="shared" si="0"/>
        <v>A-03-03-01-001</v>
      </c>
      <c r="B62" s="226"/>
      <c r="C62" s="59"/>
      <c r="D62" s="56" t="s">
        <v>52</v>
      </c>
      <c r="E62" s="57" t="s">
        <v>157</v>
      </c>
      <c r="F62" s="177">
        <v>1592628</v>
      </c>
      <c r="G62" s="177">
        <v>0</v>
      </c>
      <c r="H62" s="219">
        <v>1592628</v>
      </c>
      <c r="J62" s="1" t="str">
        <f t="shared" si="5"/>
        <v>A-03-03-01-001Comisiones Bancarias por Desembolsos PPR</v>
      </c>
      <c r="K62" s="80">
        <f>VLOOKUP(J62,'Presupuesto 2025'!BL:BM,2,0)</f>
        <v>1672188</v>
      </c>
      <c r="L62" s="80">
        <f t="shared" si="6"/>
        <v>-79560</v>
      </c>
    </row>
    <row r="63" spans="1:12" x14ac:dyDescent="0.25">
      <c r="A63" s="185" t="str">
        <f t="shared" si="0"/>
        <v>A-08</v>
      </c>
      <c r="B63" s="226"/>
      <c r="C63" s="59"/>
      <c r="D63" s="56" t="s">
        <v>352</v>
      </c>
      <c r="E63" s="57" t="s">
        <v>355</v>
      </c>
      <c r="F63" s="177">
        <v>718000000</v>
      </c>
      <c r="G63" s="177">
        <v>0</v>
      </c>
      <c r="H63" s="219">
        <v>718000000</v>
      </c>
      <c r="J63" s="1" t="str">
        <f t="shared" si="5"/>
        <v>A-08-04-01Tributo Tarifa Control Fiscal Contraloría General de la República</v>
      </c>
      <c r="K63" s="80">
        <f>VLOOKUP(J63,'Presupuesto 2025'!BL:BM,2,0)</f>
        <v>742000000</v>
      </c>
      <c r="L63" s="80">
        <f t="shared" si="6"/>
        <v>-24000000</v>
      </c>
    </row>
    <row r="64" spans="1:12" x14ac:dyDescent="0.25">
      <c r="A64" s="185" t="str">
        <f t="shared" si="0"/>
        <v>A-02</v>
      </c>
      <c r="B64" s="218" t="s">
        <v>536</v>
      </c>
      <c r="C64" s="55"/>
      <c r="D64" s="56" t="s">
        <v>144</v>
      </c>
      <c r="E64" s="57" t="s">
        <v>160</v>
      </c>
      <c r="F64" s="177">
        <v>323162852</v>
      </c>
      <c r="G64" s="177">
        <v>0</v>
      </c>
      <c r="H64" s="219">
        <v>323162852</v>
      </c>
      <c r="J64" s="1" t="str">
        <f t="shared" si="5"/>
        <v>A-02-02-02-008-005Control de Acceso</v>
      </c>
      <c r="K64" s="80">
        <f>VLOOKUP(J64,'Presupuesto 2025'!BL:BM,2,0)</f>
        <v>138349658</v>
      </c>
      <c r="L64" s="80">
        <f t="shared" si="6"/>
        <v>184813194</v>
      </c>
    </row>
    <row r="65" spans="1:12" x14ac:dyDescent="0.25">
      <c r="A65" s="185" t="str">
        <f t="shared" si="0"/>
        <v>A-02</v>
      </c>
      <c r="B65" s="226"/>
      <c r="C65" s="59"/>
      <c r="D65" s="56" t="s">
        <v>144</v>
      </c>
      <c r="E65" s="57" t="s">
        <v>161</v>
      </c>
      <c r="F65" s="177">
        <v>954916279</v>
      </c>
      <c r="G65" s="177">
        <v>0</v>
      </c>
      <c r="H65" s="219">
        <v>954916279</v>
      </c>
      <c r="J65" s="1" t="str">
        <f t="shared" si="5"/>
        <v>A-02-02-02-008-005Servicio de Vigilancia y Seguridad Privada</v>
      </c>
      <c r="K65" s="80">
        <f>VLOOKUP(J65,'Presupuesto 2025'!BL:BM,2,0)</f>
        <v>1339971947</v>
      </c>
      <c r="L65" s="80">
        <f t="shared" si="6"/>
        <v>-385055668</v>
      </c>
    </row>
    <row r="66" spans="1:12" x14ac:dyDescent="0.25">
      <c r="A66" s="185" t="str">
        <f t="shared" si="0"/>
        <v>A-03-03-01-001</v>
      </c>
      <c r="B66" s="227"/>
      <c r="C66" s="61"/>
      <c r="D66" s="56" t="s">
        <v>52</v>
      </c>
      <c r="E66" s="57" t="s">
        <v>162</v>
      </c>
      <c r="F66" s="177">
        <v>1200000000</v>
      </c>
      <c r="G66" s="177">
        <v>0</v>
      </c>
      <c r="H66" s="219">
        <v>1200000000</v>
      </c>
      <c r="J66" s="1" t="str">
        <f t="shared" si="5"/>
        <v>A-03-03-01-001Administradora de Riesgos Laborales ARL</v>
      </c>
      <c r="K66" s="80">
        <f>VLOOKUP(J66,'Presupuesto 2025'!BL:BM,2,0)</f>
        <v>0</v>
      </c>
      <c r="L66" s="80">
        <f t="shared" si="6"/>
        <v>1200000000</v>
      </c>
    </row>
    <row r="67" spans="1:12" x14ac:dyDescent="0.25">
      <c r="A67" s="185" t="str">
        <f t="shared" si="0"/>
        <v>A-03-03-01-001</v>
      </c>
      <c r="B67" s="227"/>
      <c r="C67" s="61"/>
      <c r="D67" s="56" t="s">
        <v>52</v>
      </c>
      <c r="E67" s="57" t="s">
        <v>160</v>
      </c>
      <c r="F67" s="177">
        <v>1551396849</v>
      </c>
      <c r="G67" s="177">
        <v>0</v>
      </c>
      <c r="H67" s="219">
        <v>1551396849</v>
      </c>
      <c r="J67" s="1" t="str">
        <f t="shared" si="5"/>
        <v>A-03-03-01-001Control de Acceso</v>
      </c>
      <c r="K67" s="80">
        <f>VLOOKUP(J67,'Presupuesto 2025'!BL:BM,2,0)</f>
        <v>0</v>
      </c>
      <c r="L67" s="80">
        <f t="shared" si="6"/>
        <v>1551396849</v>
      </c>
    </row>
    <row r="68" spans="1:12" x14ac:dyDescent="0.25">
      <c r="A68" s="185" t="str">
        <f t="shared" si="0"/>
        <v>A-03-03-01-001</v>
      </c>
      <c r="B68" s="227"/>
      <c r="C68" s="61"/>
      <c r="D68" s="56" t="s">
        <v>52</v>
      </c>
      <c r="E68" s="57" t="s">
        <v>163</v>
      </c>
      <c r="F68" s="177">
        <v>9503022280</v>
      </c>
      <c r="G68" s="177">
        <v>0</v>
      </c>
      <c r="H68" s="219">
        <v>9503022280</v>
      </c>
      <c r="J68" s="1" t="str">
        <f t="shared" si="5"/>
        <v>A-03-03-01-001Operador Logístico</v>
      </c>
      <c r="K68" s="80">
        <f>VLOOKUP(J68,'Presupuesto 2025'!BL:BM,2,0)</f>
        <v>0</v>
      </c>
      <c r="L68" s="80">
        <f t="shared" si="6"/>
        <v>9503022280</v>
      </c>
    </row>
    <row r="69" spans="1:12" x14ac:dyDescent="0.25">
      <c r="A69" s="185" t="str">
        <f t="shared" si="0"/>
        <v>A-03-03-01-001</v>
      </c>
      <c r="B69" s="227"/>
      <c r="C69" s="61"/>
      <c r="D69" s="56" t="s">
        <v>52</v>
      </c>
      <c r="E69" s="57" t="s">
        <v>161</v>
      </c>
      <c r="F69" s="177">
        <v>7856552722</v>
      </c>
      <c r="G69" s="177">
        <v>0</v>
      </c>
      <c r="H69" s="219">
        <v>7856552722</v>
      </c>
      <c r="J69" s="1" t="str">
        <f t="shared" si="5"/>
        <v>A-03-03-01-001Servicio de Vigilancia y Seguridad Privada</v>
      </c>
      <c r="K69" s="80">
        <f>VLOOKUP(J69,'Presupuesto 2025'!BL:BM,2,0)</f>
        <v>0</v>
      </c>
      <c r="L69" s="80">
        <f t="shared" si="6"/>
        <v>7856552722</v>
      </c>
    </row>
    <row r="70" spans="1:12" x14ac:dyDescent="0.25">
      <c r="A70" s="185" t="str">
        <f t="shared" si="0"/>
        <v>A-02</v>
      </c>
      <c r="B70" s="218"/>
      <c r="C70" s="55" t="s">
        <v>537</v>
      </c>
      <c r="D70" s="56" t="s">
        <v>170</v>
      </c>
      <c r="E70" s="57" t="s">
        <v>172</v>
      </c>
      <c r="F70" s="177">
        <v>70000000</v>
      </c>
      <c r="G70" s="177">
        <v>0</v>
      </c>
      <c r="H70" s="219">
        <v>70000000</v>
      </c>
      <c r="J70" s="1" t="str">
        <f t="shared" si="5"/>
        <v>A-02-01-01-003-008Adquisición de Mobiliario</v>
      </c>
      <c r="K70" s="80">
        <f>VLOOKUP(J70,'Presupuesto 2025'!BL:BM,2,0)</f>
        <v>0</v>
      </c>
      <c r="L70" s="80">
        <f t="shared" si="6"/>
        <v>70000000</v>
      </c>
    </row>
    <row r="71" spans="1:12" x14ac:dyDescent="0.25">
      <c r="A71" s="185" t="str">
        <f t="shared" si="0"/>
        <v>A-02</v>
      </c>
      <c r="B71" s="228"/>
      <c r="C71" s="147"/>
      <c r="D71" s="56" t="s">
        <v>68</v>
      </c>
      <c r="E71" s="57" t="s">
        <v>173</v>
      </c>
      <c r="F71" s="177">
        <v>120000000</v>
      </c>
      <c r="G71" s="177">
        <v>0</v>
      </c>
      <c r="H71" s="219">
        <v>120000000</v>
      </c>
      <c r="J71" s="1" t="str">
        <f t="shared" si="5"/>
        <v>A-02-02-02-008-003Licenciamiento Software Control de Inventarios</v>
      </c>
      <c r="K71" s="80">
        <f>VLOOKUP(J71,'Presupuesto 2025'!BL:BM,2,0)</f>
        <v>50000000</v>
      </c>
      <c r="L71" s="80">
        <f t="shared" si="6"/>
        <v>70000000</v>
      </c>
    </row>
    <row r="72" spans="1:12" x14ac:dyDescent="0.25">
      <c r="A72" s="185" t="str">
        <f t="shared" si="0"/>
        <v>A-03-03-01-001</v>
      </c>
      <c r="B72" s="228"/>
      <c r="C72" s="147"/>
      <c r="D72" s="56" t="s">
        <v>52</v>
      </c>
      <c r="E72" s="57" t="s">
        <v>174</v>
      </c>
      <c r="F72" s="177">
        <v>110000000</v>
      </c>
      <c r="G72" s="177">
        <v>0</v>
      </c>
      <c r="H72" s="219">
        <v>110000000</v>
      </c>
      <c r="J72" s="1" t="str">
        <f t="shared" si="5"/>
        <v>A-03-03-01-001Suministro de Papeleria y Consumibles</v>
      </c>
      <c r="K72" s="80">
        <f>VLOOKUP(J72,'Presupuesto 2025'!BL:BM,2,0)</f>
        <v>0</v>
      </c>
      <c r="L72" s="80">
        <f t="shared" si="6"/>
        <v>110000000</v>
      </c>
    </row>
    <row r="73" spans="1:12" ht="30" x14ac:dyDescent="0.25">
      <c r="A73" s="185" t="str">
        <f t="shared" si="0"/>
        <v>A-02</v>
      </c>
      <c r="B73" s="218"/>
      <c r="C73" s="55" t="s">
        <v>538</v>
      </c>
      <c r="D73" s="56" t="s">
        <v>177</v>
      </c>
      <c r="E73" s="57" t="s">
        <v>179</v>
      </c>
      <c r="F73" s="177">
        <v>0</v>
      </c>
      <c r="G73" s="177">
        <v>0</v>
      </c>
      <c r="H73" s="219">
        <v>0</v>
      </c>
      <c r="J73" s="1" t="str">
        <f t="shared" si="5"/>
        <v>A-02-01-01-004-003Adquisición de elementos requeridos para el funcionamiento - Compra de persianas</v>
      </c>
      <c r="K73" s="80">
        <f>VLOOKUP(J73,'Presupuesto 2025'!BL:BM,2,0)</f>
        <v>0</v>
      </c>
      <c r="L73" s="80">
        <f t="shared" si="6"/>
        <v>0</v>
      </c>
    </row>
    <row r="74" spans="1:12" ht="30" x14ac:dyDescent="0.25">
      <c r="A74" s="185" t="str">
        <f t="shared" ref="A74:A137" si="7">IF(D74="A-03-03-01-001","A-03-03-01-001",IF(D74="A-03-04-02-12-001",$D$177,IF(D74="A-03-04-02-12-002",$D$177,LEFT(D74,4))))</f>
        <v>A-02</v>
      </c>
      <c r="B74" s="226"/>
      <c r="C74" s="59"/>
      <c r="D74" s="56" t="s">
        <v>177</v>
      </c>
      <c r="E74" s="57" t="s">
        <v>180</v>
      </c>
      <c r="F74" s="177">
        <v>0</v>
      </c>
      <c r="G74" s="177">
        <v>0</v>
      </c>
      <c r="H74" s="219">
        <v>0</v>
      </c>
      <c r="J74" s="1" t="str">
        <f t="shared" si="5"/>
        <v>A-02-01-01-004-003Adquisición de elementos requeridos para el funcionamiento - Maq usos generales</v>
      </c>
      <c r="K74" s="80">
        <f>VLOOKUP(J74,'Presupuesto 2025'!BL:BM,2,0)</f>
        <v>0</v>
      </c>
      <c r="L74" s="80">
        <f t="shared" si="6"/>
        <v>0</v>
      </c>
    </row>
    <row r="75" spans="1:12" ht="30" x14ac:dyDescent="0.25">
      <c r="A75" s="185" t="str">
        <f t="shared" si="7"/>
        <v>A-02</v>
      </c>
      <c r="B75" s="227"/>
      <c r="C75" s="61"/>
      <c r="D75" s="56" t="s">
        <v>181</v>
      </c>
      <c r="E75" s="57" t="s">
        <v>182</v>
      </c>
      <c r="F75" s="177">
        <v>0</v>
      </c>
      <c r="G75" s="177">
        <v>0</v>
      </c>
      <c r="H75" s="219">
        <v>0</v>
      </c>
      <c r="J75" s="1" t="str">
        <f t="shared" si="5"/>
        <v>A-02-01-01-004-004Adquisición de elementos requeridos para el funcionamiento - Maq usos especiales</v>
      </c>
      <c r="K75" s="80">
        <f>VLOOKUP(J75,'Presupuesto 2025'!BL:BM,2,0)</f>
        <v>89798895</v>
      </c>
      <c r="L75" s="80">
        <f t="shared" si="6"/>
        <v>-89798895</v>
      </c>
    </row>
    <row r="76" spans="1:12" x14ac:dyDescent="0.25">
      <c r="A76" s="185" t="str">
        <f t="shared" si="7"/>
        <v>A-02</v>
      </c>
      <c r="B76" s="227"/>
      <c r="C76" s="61"/>
      <c r="D76" s="56" t="s">
        <v>185</v>
      </c>
      <c r="E76" s="57" t="s">
        <v>186</v>
      </c>
      <c r="F76" s="177">
        <v>10000000</v>
      </c>
      <c r="G76" s="177">
        <v>0</v>
      </c>
      <c r="H76" s="219">
        <v>10000000</v>
      </c>
      <c r="J76" s="1" t="str">
        <f t="shared" si="5"/>
        <v>A-02-01-01-006-002Peritaje de vehículos</v>
      </c>
      <c r="K76" s="80">
        <f>VLOOKUP(J76,'Presupuesto 2025'!BL:BM,2,0)</f>
        <v>0</v>
      </c>
      <c r="L76" s="80">
        <f t="shared" si="6"/>
        <v>10000000</v>
      </c>
    </row>
    <row r="77" spans="1:12" x14ac:dyDescent="0.25">
      <c r="A77" s="185" t="str">
        <f t="shared" si="7"/>
        <v>A-02</v>
      </c>
      <c r="B77" s="227"/>
      <c r="C77" s="61"/>
      <c r="D77" s="56" t="s">
        <v>189</v>
      </c>
      <c r="E77" s="57" t="s">
        <v>190</v>
      </c>
      <c r="F77" s="177">
        <v>60700000</v>
      </c>
      <c r="G77" s="177">
        <v>-57000000</v>
      </c>
      <c r="H77" s="219">
        <v>3700000</v>
      </c>
      <c r="J77" s="1" t="str">
        <f t="shared" si="5"/>
        <v>A-02-02-01-003-003Caja Menor</v>
      </c>
      <c r="K77" s="80">
        <f>VLOOKUP(J77,'Presupuesto 2025'!BL:BM,2,0)</f>
        <v>56940000</v>
      </c>
      <c r="L77" s="80">
        <f t="shared" si="6"/>
        <v>-53240000</v>
      </c>
    </row>
    <row r="78" spans="1:12" x14ac:dyDescent="0.25">
      <c r="A78" s="185" t="str">
        <f t="shared" si="7"/>
        <v>A-02</v>
      </c>
      <c r="B78" s="227"/>
      <c r="C78" s="61"/>
      <c r="D78" s="56" t="s">
        <v>189</v>
      </c>
      <c r="E78" s="57" t="s">
        <v>232</v>
      </c>
      <c r="F78" s="177">
        <v>16000000</v>
      </c>
      <c r="G78" s="177">
        <v>0</v>
      </c>
      <c r="H78" s="219">
        <v>16000000</v>
      </c>
      <c r="J78" s="1" t="str">
        <f t="shared" si="5"/>
        <v>A-02-02-01-003-003Mantenimiento Parque Automotor - Lubricantes</v>
      </c>
      <c r="K78" s="80">
        <f>VLOOKUP(J78,'Presupuesto 2025'!BL:BM,2,0)</f>
        <v>7872480</v>
      </c>
      <c r="L78" s="80">
        <f t="shared" si="6"/>
        <v>8127520</v>
      </c>
    </row>
    <row r="79" spans="1:12" x14ac:dyDescent="0.25">
      <c r="A79" s="185" t="str">
        <f t="shared" si="7"/>
        <v>A-02</v>
      </c>
      <c r="B79" s="227"/>
      <c r="C79" s="61"/>
      <c r="D79" s="56" t="s">
        <v>189</v>
      </c>
      <c r="E79" s="57" t="s">
        <v>231</v>
      </c>
      <c r="F79" s="177">
        <v>195250309</v>
      </c>
      <c r="G79" s="177">
        <v>0</v>
      </c>
      <c r="H79" s="219">
        <v>195250309</v>
      </c>
      <c r="J79" s="1" t="str">
        <f t="shared" si="5"/>
        <v>A-02-02-01-003-003Suministro de Combustible</v>
      </c>
      <c r="K79" s="80">
        <f>VLOOKUP(J79,'Presupuesto 2025'!BL:BM,2,0)</f>
        <v>87887376</v>
      </c>
      <c r="L79" s="80">
        <f t="shared" si="6"/>
        <v>107362933</v>
      </c>
    </row>
    <row r="80" spans="1:12" x14ac:dyDescent="0.25">
      <c r="A80" s="185" t="str">
        <f t="shared" si="7"/>
        <v>A-02</v>
      </c>
      <c r="B80" s="227"/>
      <c r="C80" s="61"/>
      <c r="D80" s="56" t="s">
        <v>189</v>
      </c>
      <c r="E80" s="57" t="s">
        <v>191</v>
      </c>
      <c r="F80" s="177">
        <v>0</v>
      </c>
      <c r="G80" s="177">
        <v>1750000</v>
      </c>
      <c r="H80" s="219">
        <v>1750000</v>
      </c>
      <c r="J80" s="1" t="str">
        <f t="shared" si="5"/>
        <v>A-02-02-01-003-003Caja Menor - Combustible / Aceite</v>
      </c>
      <c r="K80" s="80">
        <f>VLOOKUP(J80,'Presupuesto 2025'!BL:BM,2,0)</f>
        <v>0</v>
      </c>
      <c r="L80" s="80">
        <f t="shared" si="6"/>
        <v>1750000</v>
      </c>
    </row>
    <row r="81" spans="1:12" ht="30" x14ac:dyDescent="0.25">
      <c r="A81" s="185" t="str">
        <f t="shared" si="7"/>
        <v>A-02</v>
      </c>
      <c r="B81" s="227"/>
      <c r="C81" s="61"/>
      <c r="D81" s="56" t="s">
        <v>241</v>
      </c>
      <c r="E81" s="57" t="s">
        <v>242</v>
      </c>
      <c r="F81" s="177">
        <v>0</v>
      </c>
      <c r="G81" s="177">
        <v>0</v>
      </c>
      <c r="H81" s="219">
        <v>0</v>
      </c>
      <c r="J81" s="1" t="str">
        <f t="shared" si="5"/>
        <v>A-02-02-01-003-005Adquisición de elementos requeridos para el funcionamiento - Recarga de Extintores</v>
      </c>
      <c r="K81" s="80">
        <f>VLOOKUP(J81,'Presupuesto 2025'!BL:BM,2,0)</f>
        <v>0</v>
      </c>
      <c r="L81" s="80">
        <f t="shared" si="6"/>
        <v>0</v>
      </c>
    </row>
    <row r="82" spans="1:12" ht="30" x14ac:dyDescent="0.25">
      <c r="A82" s="185" t="str">
        <f t="shared" si="7"/>
        <v>A-02</v>
      </c>
      <c r="B82" s="227"/>
      <c r="C82" s="61"/>
      <c r="D82" s="56" t="s">
        <v>192</v>
      </c>
      <c r="E82" s="57" t="s">
        <v>243</v>
      </c>
      <c r="F82" s="177">
        <v>0</v>
      </c>
      <c r="G82" s="177">
        <v>0</v>
      </c>
      <c r="H82" s="219">
        <v>0</v>
      </c>
      <c r="J82" s="1" t="str">
        <f t="shared" si="5"/>
        <v>A-02-02-01-003-006Adquisición de elementos requeridos para el funcionamiento - Peliculas Solares</v>
      </c>
      <c r="K82" s="80">
        <f>VLOOKUP(J82,'Presupuesto 2025'!BL:BM,2,0)</f>
        <v>0</v>
      </c>
      <c r="L82" s="80">
        <f t="shared" si="6"/>
        <v>0</v>
      </c>
    </row>
    <row r="83" spans="1:12" x14ac:dyDescent="0.25">
      <c r="A83" s="185" t="str">
        <f t="shared" si="7"/>
        <v>A-02</v>
      </c>
      <c r="B83" s="227"/>
      <c r="C83" s="61"/>
      <c r="D83" s="56" t="s">
        <v>192</v>
      </c>
      <c r="E83" s="57" t="s">
        <v>233</v>
      </c>
      <c r="F83" s="177">
        <v>23000000</v>
      </c>
      <c r="G83" s="177">
        <v>0</v>
      </c>
      <c r="H83" s="219">
        <v>23000000</v>
      </c>
      <c r="J83" s="1" t="str">
        <f t="shared" si="5"/>
        <v>A-02-02-01-003-006Mantenimiento Parque Automotor - Llantas</v>
      </c>
      <c r="K83" s="80">
        <f>VLOOKUP(J83,'Presupuesto 2025'!BL:BM,2,0)</f>
        <v>9971808</v>
      </c>
      <c r="L83" s="80">
        <f t="shared" si="6"/>
        <v>13028192</v>
      </c>
    </row>
    <row r="84" spans="1:12" x14ac:dyDescent="0.25">
      <c r="A84" s="185" t="str">
        <f t="shared" si="7"/>
        <v>A-02</v>
      </c>
      <c r="B84" s="227"/>
      <c r="C84" s="61"/>
      <c r="D84" s="56" t="s">
        <v>192</v>
      </c>
      <c r="E84" s="57" t="s">
        <v>193</v>
      </c>
      <c r="F84" s="177">
        <v>0</v>
      </c>
      <c r="G84" s="177">
        <v>800000</v>
      </c>
      <c r="H84" s="219">
        <v>800000</v>
      </c>
      <c r="J84" s="1" t="str">
        <f t="shared" si="5"/>
        <v>A-02-02-01-003-006Caja Menor - Diversos</v>
      </c>
      <c r="K84" s="80">
        <f>VLOOKUP(J84,'Presupuesto 2025'!BL:BM,2,0)</f>
        <v>0</v>
      </c>
      <c r="L84" s="80">
        <f t="shared" si="6"/>
        <v>800000</v>
      </c>
    </row>
    <row r="85" spans="1:12" x14ac:dyDescent="0.25">
      <c r="A85" s="185" t="str">
        <f t="shared" si="7"/>
        <v>A-02</v>
      </c>
      <c r="B85" s="227"/>
      <c r="C85" s="61"/>
      <c r="D85" s="56" t="s">
        <v>234</v>
      </c>
      <c r="E85" s="57" t="s">
        <v>235</v>
      </c>
      <c r="F85" s="177">
        <v>33000000</v>
      </c>
      <c r="G85" s="177">
        <v>0</v>
      </c>
      <c r="H85" s="219">
        <v>33000000</v>
      </c>
      <c r="J85" s="1" t="str">
        <f t="shared" si="5"/>
        <v>A-02-02-01-004-001Mantenimiento Parque Automotor - Repuestos</v>
      </c>
      <c r="K85" s="80">
        <f>VLOOKUP(J85,'Presupuesto 2025'!BL:BM,2,0)</f>
        <v>7216440</v>
      </c>
      <c r="L85" s="80">
        <f t="shared" si="6"/>
        <v>25783560</v>
      </c>
    </row>
    <row r="86" spans="1:12" x14ac:dyDescent="0.25">
      <c r="A86" s="185" t="str">
        <f t="shared" si="7"/>
        <v>A-02</v>
      </c>
      <c r="B86" s="227"/>
      <c r="C86" s="61"/>
      <c r="D86" s="56" t="s">
        <v>236</v>
      </c>
      <c r="E86" s="57" t="s">
        <v>235</v>
      </c>
      <c r="F86" s="177">
        <v>37701217</v>
      </c>
      <c r="G86" s="177">
        <v>0</v>
      </c>
      <c r="H86" s="219">
        <v>37701217</v>
      </c>
      <c r="J86" s="1" t="str">
        <f t="shared" si="5"/>
        <v>A-02-02-01-004-002Mantenimiento Parque Automotor - Repuestos</v>
      </c>
      <c r="K86" s="80">
        <f>VLOOKUP(J86,'Presupuesto 2025'!BL:BM,2,0)</f>
        <v>14695296</v>
      </c>
      <c r="L86" s="80">
        <f t="shared" si="6"/>
        <v>23005921</v>
      </c>
    </row>
    <row r="87" spans="1:12" x14ac:dyDescent="0.25">
      <c r="A87" s="185" t="str">
        <f t="shared" si="7"/>
        <v>A-02</v>
      </c>
      <c r="B87" s="227"/>
      <c r="C87" s="61"/>
      <c r="D87" s="56" t="s">
        <v>237</v>
      </c>
      <c r="E87" s="57" t="s">
        <v>235</v>
      </c>
      <c r="F87" s="177">
        <v>54000000</v>
      </c>
      <c r="G87" s="177">
        <v>0</v>
      </c>
      <c r="H87" s="219">
        <v>54000000</v>
      </c>
      <c r="J87" s="1" t="str">
        <f t="shared" si="5"/>
        <v>A-02-02-01-004-003Mantenimiento Parque Automotor - Repuestos</v>
      </c>
      <c r="K87" s="80">
        <f>VLOOKUP(J87,'Presupuesto 2025'!BL:BM,2,0)</f>
        <v>31489920</v>
      </c>
      <c r="L87" s="80">
        <f t="shared" si="6"/>
        <v>22510080</v>
      </c>
    </row>
    <row r="88" spans="1:12" x14ac:dyDescent="0.25">
      <c r="A88" s="185" t="str">
        <f t="shared" si="7"/>
        <v>A-02</v>
      </c>
      <c r="B88" s="227"/>
      <c r="C88" s="61"/>
      <c r="D88" s="56" t="s">
        <v>194</v>
      </c>
      <c r="E88" s="57" t="s">
        <v>195</v>
      </c>
      <c r="F88" s="177">
        <v>0</v>
      </c>
      <c r="G88" s="177">
        <v>800000</v>
      </c>
      <c r="H88" s="219">
        <v>800000</v>
      </c>
      <c r="J88" s="1" t="str">
        <f t="shared" si="5"/>
        <v>A-02-02-01-004-006Caja Menor - Productos Metalicos</v>
      </c>
      <c r="K88" s="80">
        <f>VLOOKUP(J88,'Presupuesto 2025'!BL:BM,2,0)</f>
        <v>0</v>
      </c>
      <c r="L88" s="80">
        <f t="shared" si="6"/>
        <v>800000</v>
      </c>
    </row>
    <row r="89" spans="1:12" x14ac:dyDescent="0.25">
      <c r="A89" s="185" t="str">
        <f t="shared" si="7"/>
        <v>A-02</v>
      </c>
      <c r="B89" s="227"/>
      <c r="C89" s="61"/>
      <c r="D89" s="56" t="s">
        <v>208</v>
      </c>
      <c r="E89" s="57" t="s">
        <v>244</v>
      </c>
      <c r="F89" s="177">
        <v>0</v>
      </c>
      <c r="G89" s="177">
        <v>0</v>
      </c>
      <c r="H89" s="219">
        <v>0</v>
      </c>
      <c r="J89" s="1" t="str">
        <f t="shared" si="5"/>
        <v>A-02-02-02-005-004Adquisición de elementos requeridos para el funcionamiento - Instalación</v>
      </c>
      <c r="K89" s="80">
        <f>VLOOKUP(J89,'Presupuesto 2025'!BL:BM,2,0)</f>
        <v>0</v>
      </c>
      <c r="L89" s="80">
        <f t="shared" si="6"/>
        <v>0</v>
      </c>
    </row>
    <row r="90" spans="1:12" x14ac:dyDescent="0.25">
      <c r="A90" s="185" t="str">
        <f t="shared" si="7"/>
        <v>A-02</v>
      </c>
      <c r="B90" s="227"/>
      <c r="C90" s="61"/>
      <c r="D90" s="56" t="s">
        <v>208</v>
      </c>
      <c r="E90" s="57" t="s">
        <v>209</v>
      </c>
      <c r="F90" s="177">
        <v>0</v>
      </c>
      <c r="G90" s="177">
        <v>18250000</v>
      </c>
      <c r="H90" s="219">
        <v>18250000</v>
      </c>
      <c r="J90" s="1" t="str">
        <f t="shared" si="5"/>
        <v>A-02-02-02-005-004Caja Menor - Servicios de construcción</v>
      </c>
      <c r="K90" s="80">
        <f>VLOOKUP(J90,'Presupuesto 2025'!BL:BM,2,0)</f>
        <v>0</v>
      </c>
      <c r="L90" s="80">
        <f t="shared" si="6"/>
        <v>18250000</v>
      </c>
    </row>
    <row r="91" spans="1:12" x14ac:dyDescent="0.25">
      <c r="A91" s="185" t="str">
        <f t="shared" si="7"/>
        <v>A-02</v>
      </c>
      <c r="B91" s="227"/>
      <c r="C91" s="61"/>
      <c r="D91" s="56" t="s">
        <v>202</v>
      </c>
      <c r="E91" s="57" t="s">
        <v>254</v>
      </c>
      <c r="F91" s="177">
        <v>145695108</v>
      </c>
      <c r="G91" s="177">
        <v>0</v>
      </c>
      <c r="H91" s="219">
        <v>145695108</v>
      </c>
      <c r="J91" s="1" t="str">
        <f t="shared" si="5"/>
        <v>A-02-02-02-006-003Aseo Cafetería y Mantenimiento - Cafeteria</v>
      </c>
      <c r="K91" s="80">
        <f>VLOOKUP(J91,'Presupuesto 2025'!BL:BM,2,0)</f>
        <v>143557377</v>
      </c>
      <c r="L91" s="80">
        <f t="shared" si="6"/>
        <v>2137731</v>
      </c>
    </row>
    <row r="92" spans="1:12" x14ac:dyDescent="0.25">
      <c r="A92" s="185" t="str">
        <f t="shared" si="7"/>
        <v>A-02</v>
      </c>
      <c r="B92" s="227"/>
      <c r="C92" s="61"/>
      <c r="D92" s="56" t="s">
        <v>202</v>
      </c>
      <c r="E92" s="57" t="s">
        <v>245</v>
      </c>
      <c r="F92" s="177">
        <v>11000000</v>
      </c>
      <c r="G92" s="177">
        <v>0</v>
      </c>
      <c r="H92" s="219">
        <v>11000000</v>
      </c>
      <c r="J92" s="1" t="str">
        <f t="shared" si="5"/>
        <v>A-02-02-02-006-003Servicio de Vehículo</v>
      </c>
      <c r="K92" s="80">
        <f>VLOOKUP(J92,'Presupuesto 2025'!BL:BM,2,0)</f>
        <v>0</v>
      </c>
      <c r="L92" s="80">
        <f t="shared" si="6"/>
        <v>11000000</v>
      </c>
    </row>
    <row r="93" spans="1:12" x14ac:dyDescent="0.25">
      <c r="A93" s="185" t="str">
        <f t="shared" si="7"/>
        <v>A-02</v>
      </c>
      <c r="B93" s="227"/>
      <c r="C93" s="61"/>
      <c r="D93" s="56" t="s">
        <v>202</v>
      </c>
      <c r="E93" s="57" t="s">
        <v>203</v>
      </c>
      <c r="F93" s="177">
        <v>0</v>
      </c>
      <c r="G93" s="177">
        <v>2500000</v>
      </c>
      <c r="H93" s="219">
        <v>2500000</v>
      </c>
      <c r="J93" s="1" t="str">
        <f t="shared" si="5"/>
        <v>A-02-02-02-006-003Caja Menor - Alimentación / Hospedaje</v>
      </c>
      <c r="K93" s="80">
        <f>VLOOKUP(J93,'Presupuesto 2025'!BL:BM,2,0)</f>
        <v>0</v>
      </c>
      <c r="L93" s="80">
        <f t="shared" si="6"/>
        <v>2500000</v>
      </c>
    </row>
    <row r="94" spans="1:12" x14ac:dyDescent="0.25">
      <c r="A94" s="185" t="str">
        <f t="shared" si="7"/>
        <v>A-02</v>
      </c>
      <c r="B94" s="227"/>
      <c r="C94" s="61"/>
      <c r="D94" s="56" t="s">
        <v>226</v>
      </c>
      <c r="E94" s="57" t="s">
        <v>227</v>
      </c>
      <c r="F94" s="177">
        <v>0</v>
      </c>
      <c r="G94" s="177">
        <v>2817150</v>
      </c>
      <c r="H94" s="219">
        <v>2817150</v>
      </c>
      <c r="J94" s="1" t="str">
        <f t="shared" si="5"/>
        <v>A-02-02-02-006-004Caja Menor - Transporte</v>
      </c>
      <c r="K94" s="80">
        <f>VLOOKUP(J94,'Presupuesto 2025'!BL:BM,2,0)</f>
        <v>0</v>
      </c>
      <c r="L94" s="80">
        <f t="shared" si="6"/>
        <v>2817150</v>
      </c>
    </row>
    <row r="95" spans="1:12" x14ac:dyDescent="0.25">
      <c r="A95" s="185" t="str">
        <f t="shared" si="7"/>
        <v>A-02</v>
      </c>
      <c r="B95" s="227"/>
      <c r="C95" s="61"/>
      <c r="D95" s="56" t="s">
        <v>200</v>
      </c>
      <c r="E95" s="57" t="s">
        <v>201</v>
      </c>
      <c r="F95" s="177">
        <v>0</v>
      </c>
      <c r="G95" s="177">
        <v>16500000</v>
      </c>
      <c r="H95" s="219">
        <v>16500000</v>
      </c>
      <c r="J95" s="1" t="str">
        <f t="shared" si="5"/>
        <v>A-02-02-02-006-005Caja Menor - Servicio de Transporte de Carga</v>
      </c>
      <c r="K95" s="80">
        <f>VLOOKUP(J95,'Presupuesto 2025'!BL:BM,2,0)</f>
        <v>0</v>
      </c>
      <c r="L95" s="80">
        <f t="shared" si="6"/>
        <v>16500000</v>
      </c>
    </row>
    <row r="96" spans="1:12" x14ac:dyDescent="0.25">
      <c r="A96" s="185" t="str">
        <f t="shared" si="7"/>
        <v>A-02</v>
      </c>
      <c r="B96" s="227"/>
      <c r="C96" s="61"/>
      <c r="D96" s="56" t="s">
        <v>198</v>
      </c>
      <c r="E96" s="57" t="s">
        <v>246</v>
      </c>
      <c r="F96" s="177">
        <v>325877920</v>
      </c>
      <c r="G96" s="177">
        <v>0</v>
      </c>
      <c r="H96" s="219">
        <v>325877920</v>
      </c>
      <c r="J96" s="1" t="str">
        <f t="shared" si="5"/>
        <v>A-02-02-02-006-006Servicio de Vehículo - Operario</v>
      </c>
      <c r="K96" s="80">
        <f>VLOOKUP(J96,'Presupuesto 2025'!BL:BM,2,0)</f>
        <v>0</v>
      </c>
      <c r="L96" s="80">
        <f t="shared" si="6"/>
        <v>325877920</v>
      </c>
    </row>
    <row r="97" spans="1:12" x14ac:dyDescent="0.25">
      <c r="A97" s="185" t="str">
        <f t="shared" si="7"/>
        <v>A-02</v>
      </c>
      <c r="B97" s="227"/>
      <c r="C97" s="61"/>
      <c r="D97" s="56" t="s">
        <v>198</v>
      </c>
      <c r="E97" s="57" t="s">
        <v>199</v>
      </c>
      <c r="F97" s="177">
        <v>0</v>
      </c>
      <c r="G97" s="177">
        <v>5000000</v>
      </c>
      <c r="H97" s="219">
        <v>5000000</v>
      </c>
      <c r="J97" s="1" t="str">
        <f t="shared" si="5"/>
        <v>A-02-02-02-006-006Caja Menor - Servicio de Seguridad con Vehículo Blindado / Seguidor</v>
      </c>
      <c r="K97" s="80">
        <f>VLOOKUP(J97,'Presupuesto 2025'!BL:BM,2,0)</f>
        <v>0</v>
      </c>
      <c r="L97" s="80">
        <f t="shared" si="6"/>
        <v>5000000</v>
      </c>
    </row>
    <row r="98" spans="1:12" x14ac:dyDescent="0.25">
      <c r="A98" s="185" t="str">
        <f t="shared" si="7"/>
        <v>A-02</v>
      </c>
      <c r="B98" s="227"/>
      <c r="C98" s="61"/>
      <c r="D98" s="56" t="s">
        <v>204</v>
      </c>
      <c r="E98" s="57" t="s">
        <v>205</v>
      </c>
      <c r="F98" s="177">
        <v>0</v>
      </c>
      <c r="G98" s="177">
        <v>1500000</v>
      </c>
      <c r="H98" s="219">
        <v>1500000</v>
      </c>
      <c r="J98" s="1" t="str">
        <f t="shared" si="5"/>
        <v>A-02-02-02-006-007Caja Menor - Peajes / Parqueadero</v>
      </c>
      <c r="K98" s="80">
        <f>VLOOKUP(J98,'Presupuesto 2025'!BL:BM,2,0)</f>
        <v>0</v>
      </c>
      <c r="L98" s="80">
        <f t="shared" si="6"/>
        <v>1500000</v>
      </c>
    </row>
    <row r="99" spans="1:12" x14ac:dyDescent="0.25">
      <c r="A99" s="185" t="str">
        <f t="shared" si="7"/>
        <v>A-02</v>
      </c>
      <c r="B99" s="227"/>
      <c r="C99" s="61"/>
      <c r="D99" s="56" t="s">
        <v>210</v>
      </c>
      <c r="E99" s="57" t="s">
        <v>247</v>
      </c>
      <c r="F99" s="177">
        <v>40000000</v>
      </c>
      <c r="G99" s="177">
        <v>0</v>
      </c>
      <c r="H99" s="219">
        <v>40000000</v>
      </c>
      <c r="J99" s="1" t="str">
        <f t="shared" si="5"/>
        <v>A-02-02-02-006-009Servicios Públicos - Energia</v>
      </c>
      <c r="K99" s="80">
        <f>VLOOKUP(J99,'Presupuesto 2025'!BL:BM,2,0)</f>
        <v>300000000</v>
      </c>
      <c r="L99" s="80">
        <f t="shared" si="6"/>
        <v>-260000000</v>
      </c>
    </row>
    <row r="100" spans="1:12" x14ac:dyDescent="0.25">
      <c r="A100" s="185" t="str">
        <f t="shared" si="7"/>
        <v>A-02</v>
      </c>
      <c r="B100" s="227"/>
      <c r="C100" s="61"/>
      <c r="D100" s="56" t="s">
        <v>210</v>
      </c>
      <c r="E100" s="57" t="s">
        <v>211</v>
      </c>
      <c r="F100" s="177">
        <v>0</v>
      </c>
      <c r="G100" s="177">
        <v>614365</v>
      </c>
      <c r="H100" s="219">
        <v>614365</v>
      </c>
      <c r="J100" s="1" t="str">
        <f t="shared" si="5"/>
        <v>A-02-02-02-006-009Caja Menor - Energia</v>
      </c>
      <c r="K100" s="80">
        <f>VLOOKUP(J100,'Presupuesto 2025'!BL:BM,2,0)</f>
        <v>0</v>
      </c>
      <c r="L100" s="80">
        <f t="shared" si="6"/>
        <v>614365</v>
      </c>
    </row>
    <row r="101" spans="1:12" x14ac:dyDescent="0.25">
      <c r="A101" s="185" t="str">
        <f t="shared" si="7"/>
        <v>A-02</v>
      </c>
      <c r="B101" s="229"/>
      <c r="C101" s="71"/>
      <c r="D101" s="72" t="s">
        <v>210</v>
      </c>
      <c r="E101" s="73" t="s">
        <v>212</v>
      </c>
      <c r="F101" s="180">
        <v>0</v>
      </c>
      <c r="G101" s="180">
        <v>250000</v>
      </c>
      <c r="H101" s="230">
        <v>250000</v>
      </c>
      <c r="J101" s="1" t="str">
        <f t="shared" si="5"/>
        <v>A-02-02-02-006-009Caja Menor - Gas</v>
      </c>
      <c r="K101" s="80">
        <f>VLOOKUP(J101,'Presupuesto 2025'!BL:BM,2,0)</f>
        <v>0</v>
      </c>
      <c r="L101" s="80">
        <f t="shared" si="6"/>
        <v>250000</v>
      </c>
    </row>
    <row r="102" spans="1:12" x14ac:dyDescent="0.25">
      <c r="A102" s="185" t="str">
        <f t="shared" si="7"/>
        <v>A-02</v>
      </c>
      <c r="B102" s="227"/>
      <c r="C102" s="61"/>
      <c r="D102" s="167" t="s">
        <v>251</v>
      </c>
      <c r="E102" s="168" t="s">
        <v>252</v>
      </c>
      <c r="F102" s="181">
        <v>2343664533</v>
      </c>
      <c r="G102" s="181">
        <v>0</v>
      </c>
      <c r="H102" s="231">
        <v>2343664533</v>
      </c>
      <c r="J102" s="1" t="str">
        <f t="shared" si="5"/>
        <v>A-02-02-02-007-002Arrendamiento de Inmuebles</v>
      </c>
      <c r="K102" s="80">
        <f>VLOOKUP(J102,'Presupuesto 2025'!BL:BM,2,0)</f>
        <v>2505688009</v>
      </c>
      <c r="L102" s="80">
        <f t="shared" si="6"/>
        <v>-162023476</v>
      </c>
    </row>
    <row r="103" spans="1:12" x14ac:dyDescent="0.25">
      <c r="A103" s="185" t="str">
        <f t="shared" si="7"/>
        <v>A-02</v>
      </c>
      <c r="B103" s="227"/>
      <c r="C103" s="61"/>
      <c r="D103" s="56" t="s">
        <v>213</v>
      </c>
      <c r="E103" s="57" t="s">
        <v>214</v>
      </c>
      <c r="F103" s="177">
        <v>0</v>
      </c>
      <c r="G103" s="177">
        <v>1720397</v>
      </c>
      <c r="H103" s="219">
        <v>1720397</v>
      </c>
      <c r="J103" s="1" t="str">
        <f t="shared" si="5"/>
        <v>A-02-02-02-008-002Caja Menor - Gastos Judiciales</v>
      </c>
      <c r="K103" s="80">
        <f>VLOOKUP(J103,'Presupuesto 2025'!BL:BM,2,0)</f>
        <v>0</v>
      </c>
      <c r="L103" s="80">
        <f t="shared" si="6"/>
        <v>1720397</v>
      </c>
    </row>
    <row r="104" spans="1:12" x14ac:dyDescent="0.25">
      <c r="A104" s="185" t="str">
        <f t="shared" si="7"/>
        <v>A-02</v>
      </c>
      <c r="B104" s="227"/>
      <c r="C104" s="61"/>
      <c r="D104" s="56" t="s">
        <v>85</v>
      </c>
      <c r="E104" s="57" t="s">
        <v>216</v>
      </c>
      <c r="F104" s="177">
        <v>0</v>
      </c>
      <c r="G104" s="177">
        <v>250000</v>
      </c>
      <c r="H104" s="219">
        <v>250000</v>
      </c>
      <c r="J104" s="1" t="str">
        <f t="shared" si="5"/>
        <v>A-02-02-02-008-004Caja Menor - Telefono, Fax y otros</v>
      </c>
      <c r="K104" s="80">
        <f>VLOOKUP(J104,'Presupuesto 2025'!BL:BM,2,0)</f>
        <v>0</v>
      </c>
      <c r="L104" s="80">
        <f t="shared" si="6"/>
        <v>250000</v>
      </c>
    </row>
    <row r="105" spans="1:12" x14ac:dyDescent="0.25">
      <c r="A105" s="185" t="str">
        <f t="shared" si="7"/>
        <v>A-02</v>
      </c>
      <c r="B105" s="227"/>
      <c r="C105" s="61"/>
      <c r="D105" s="56" t="s">
        <v>144</v>
      </c>
      <c r="E105" s="57" t="s">
        <v>255</v>
      </c>
      <c r="F105" s="177">
        <v>278245844</v>
      </c>
      <c r="G105" s="177">
        <v>0</v>
      </c>
      <c r="H105" s="219">
        <v>278245844</v>
      </c>
      <c r="J105" s="1" t="str">
        <f t="shared" si="5"/>
        <v>A-02-02-02-008-005Aseo Cafetería y Mantenimiento - Aseo</v>
      </c>
      <c r="K105" s="80">
        <f>VLOOKUP(J105,'Presupuesto 2025'!BL:BM,2,0)</f>
        <v>293617237</v>
      </c>
      <c r="L105" s="80">
        <f t="shared" si="6"/>
        <v>-15371393</v>
      </c>
    </row>
    <row r="106" spans="1:12" x14ac:dyDescent="0.25">
      <c r="A106" s="185" t="str">
        <f t="shared" si="7"/>
        <v>A-02</v>
      </c>
      <c r="B106" s="227"/>
      <c r="C106" s="61"/>
      <c r="D106" s="56" t="s">
        <v>238</v>
      </c>
      <c r="E106" s="57" t="s">
        <v>256</v>
      </c>
      <c r="F106" s="177">
        <v>39932010</v>
      </c>
      <c r="G106" s="177">
        <v>0</v>
      </c>
      <c r="H106" s="219">
        <v>39932010</v>
      </c>
      <c r="J106" s="1" t="str">
        <f t="shared" si="5"/>
        <v>A-02-02-02-008-007Aseo Cafetería y Mantenimiento - Mantenimiento</v>
      </c>
      <c r="K106" s="80">
        <f>VLOOKUP(J106,'Presupuesto 2025'!BL:BM,2,0)</f>
        <v>132426733</v>
      </c>
      <c r="L106" s="80">
        <f t="shared" si="6"/>
        <v>-92494723</v>
      </c>
    </row>
    <row r="107" spans="1:12" x14ac:dyDescent="0.25">
      <c r="A107" s="185" t="str">
        <f t="shared" si="7"/>
        <v>A-02</v>
      </c>
      <c r="B107" s="227"/>
      <c r="C107" s="61"/>
      <c r="D107" s="56" t="s">
        <v>238</v>
      </c>
      <c r="E107" s="57" t="s">
        <v>239</v>
      </c>
      <c r="F107" s="177">
        <v>108566230</v>
      </c>
      <c r="G107" s="177">
        <v>0</v>
      </c>
      <c r="H107" s="219">
        <v>108566230</v>
      </c>
      <c r="J107" s="1" t="str">
        <f t="shared" si="5"/>
        <v>A-02-02-02-008-007Mantenimiento Parque Automotor - Mantenimiento</v>
      </c>
      <c r="K107" s="80">
        <f>VLOOKUP(J107,'Presupuesto 2025'!BL:BM,2,0)</f>
        <v>94338552</v>
      </c>
      <c r="L107" s="80">
        <f t="shared" si="6"/>
        <v>14227678</v>
      </c>
    </row>
    <row r="108" spans="1:12" x14ac:dyDescent="0.25">
      <c r="A108" s="185" t="str">
        <f t="shared" si="7"/>
        <v>A-02</v>
      </c>
      <c r="B108" s="227"/>
      <c r="C108" s="61"/>
      <c r="D108" s="56" t="s">
        <v>219</v>
      </c>
      <c r="E108" s="57" t="s">
        <v>220</v>
      </c>
      <c r="F108" s="177">
        <v>0</v>
      </c>
      <c r="G108" s="177">
        <v>871288</v>
      </c>
      <c r="H108" s="219">
        <v>871288</v>
      </c>
      <c r="J108" s="1" t="str">
        <f t="shared" si="5"/>
        <v>A-02-02-02-009-003Caja Menor - Exámenes médicos</v>
      </c>
      <c r="K108" s="80">
        <f>VLOOKUP(J108,'Presupuesto 2025'!BL:BM,2,0)</f>
        <v>0</v>
      </c>
      <c r="L108" s="80">
        <f t="shared" si="6"/>
        <v>871288</v>
      </c>
    </row>
    <row r="109" spans="1:12" x14ac:dyDescent="0.25">
      <c r="A109" s="185" t="str">
        <f t="shared" si="7"/>
        <v>A-02</v>
      </c>
      <c r="B109" s="227"/>
      <c r="C109" s="61"/>
      <c r="D109" s="56" t="s">
        <v>221</v>
      </c>
      <c r="E109" s="57" t="s">
        <v>257</v>
      </c>
      <c r="F109" s="177">
        <v>35000000</v>
      </c>
      <c r="G109" s="177">
        <v>0</v>
      </c>
      <c r="H109" s="219">
        <v>35000000</v>
      </c>
      <c r="J109" s="1" t="str">
        <f t="shared" si="5"/>
        <v>A-02-02-02-009-004Elementos para el Plan de Gestión Ambiental</v>
      </c>
      <c r="K109" s="80">
        <f>VLOOKUP(J109,'Presupuesto 2025'!BL:BM,2,0)</f>
        <v>0</v>
      </c>
      <c r="L109" s="80">
        <f t="shared" si="6"/>
        <v>35000000</v>
      </c>
    </row>
    <row r="110" spans="1:12" x14ac:dyDescent="0.25">
      <c r="A110" s="185" t="str">
        <f t="shared" si="7"/>
        <v>A-02</v>
      </c>
      <c r="B110" s="227"/>
      <c r="C110" s="61"/>
      <c r="D110" s="56" t="s">
        <v>221</v>
      </c>
      <c r="E110" s="57" t="s">
        <v>258</v>
      </c>
      <c r="F110" s="177">
        <v>25000000</v>
      </c>
      <c r="G110" s="177">
        <v>0</v>
      </c>
      <c r="H110" s="219">
        <v>25000000</v>
      </c>
      <c r="J110" s="1" t="str">
        <f t="shared" si="5"/>
        <v xml:space="preserve">A-02-02-02-009-004Recolección Residuos Peligros </v>
      </c>
      <c r="K110" s="80">
        <f>VLOOKUP(J110,'Presupuesto 2025'!BL:BM,2,0)</f>
        <v>0</v>
      </c>
      <c r="L110" s="80">
        <f t="shared" si="6"/>
        <v>25000000</v>
      </c>
    </row>
    <row r="111" spans="1:12" x14ac:dyDescent="0.25">
      <c r="A111" s="185" t="str">
        <f t="shared" si="7"/>
        <v>A-02</v>
      </c>
      <c r="B111" s="227"/>
      <c r="C111" s="61"/>
      <c r="D111" s="56" t="s">
        <v>221</v>
      </c>
      <c r="E111" s="57" t="s">
        <v>259</v>
      </c>
      <c r="F111" s="177">
        <v>0</v>
      </c>
      <c r="G111" s="177">
        <v>0</v>
      </c>
      <c r="H111" s="219">
        <v>0</v>
      </c>
      <c r="J111" s="1" t="str">
        <f t="shared" si="5"/>
        <v>A-02-02-02-009-004Servicio para el plan de gestión ambiental</v>
      </c>
      <c r="K111" s="80">
        <f>VLOOKUP(J111,'Presupuesto 2025'!BL:BM,2,0)</f>
        <v>0</v>
      </c>
      <c r="L111" s="80">
        <f t="shared" si="6"/>
        <v>0</v>
      </c>
    </row>
    <row r="112" spans="1:12" x14ac:dyDescent="0.25">
      <c r="A112" s="185" t="str">
        <f t="shared" si="7"/>
        <v>A-02</v>
      </c>
      <c r="B112" s="227"/>
      <c r="C112" s="61"/>
      <c r="D112" s="56" t="s">
        <v>221</v>
      </c>
      <c r="E112" s="57" t="s">
        <v>248</v>
      </c>
      <c r="F112" s="177">
        <v>40000000</v>
      </c>
      <c r="G112" s="177">
        <v>0</v>
      </c>
      <c r="H112" s="219">
        <v>40000000</v>
      </c>
      <c r="J112" s="1" t="str">
        <f t="shared" si="5"/>
        <v>A-02-02-02-009-004Servicios Públicos - Acueducto</v>
      </c>
      <c r="K112" s="80">
        <f>VLOOKUP(J112,'Presupuesto 2025'!BL:BM,2,0)</f>
        <v>140000000</v>
      </c>
      <c r="L112" s="80">
        <f t="shared" si="6"/>
        <v>-100000000</v>
      </c>
    </row>
    <row r="113" spans="1:12" x14ac:dyDescent="0.25">
      <c r="A113" s="185" t="str">
        <f t="shared" si="7"/>
        <v>A-02</v>
      </c>
      <c r="B113" s="227"/>
      <c r="C113" s="61"/>
      <c r="D113" s="56" t="s">
        <v>221</v>
      </c>
      <c r="E113" s="57" t="s">
        <v>222</v>
      </c>
      <c r="F113" s="177">
        <v>0</v>
      </c>
      <c r="G113" s="177">
        <v>559650</v>
      </c>
      <c r="H113" s="219">
        <v>559650</v>
      </c>
      <c r="J113" s="1" t="str">
        <f t="shared" si="5"/>
        <v>A-02-02-02-009-004Caja Menor - Acueducto</v>
      </c>
      <c r="K113" s="80">
        <f>VLOOKUP(J113,'Presupuesto 2025'!BL:BM,2,0)</f>
        <v>0</v>
      </c>
      <c r="L113" s="80">
        <f t="shared" si="6"/>
        <v>559650</v>
      </c>
    </row>
    <row r="114" spans="1:12" x14ac:dyDescent="0.25">
      <c r="A114" s="185" t="str">
        <f t="shared" si="7"/>
        <v>A-02</v>
      </c>
      <c r="B114" s="227"/>
      <c r="C114" s="61"/>
      <c r="D114" s="56" t="s">
        <v>223</v>
      </c>
      <c r="E114" s="57" t="s">
        <v>225</v>
      </c>
      <c r="F114" s="177">
        <v>0</v>
      </c>
      <c r="G114" s="177">
        <v>2817150</v>
      </c>
      <c r="H114" s="219">
        <v>2817150</v>
      </c>
      <c r="J114" s="1" t="str">
        <f t="shared" si="5"/>
        <v>A-02-02-02-010Caja Menor - Viaticos</v>
      </c>
      <c r="K114" s="80">
        <f>VLOOKUP(J114,'Presupuesto 2025'!BL:BM,2,0)</f>
        <v>0</v>
      </c>
      <c r="L114" s="80">
        <f t="shared" si="6"/>
        <v>2817150</v>
      </c>
    </row>
    <row r="115" spans="1:12" x14ac:dyDescent="0.25">
      <c r="A115" s="185" t="str">
        <f t="shared" si="7"/>
        <v>A-03-03-01-001</v>
      </c>
      <c r="B115" s="227"/>
      <c r="C115" s="61"/>
      <c r="D115" s="56" t="s">
        <v>52</v>
      </c>
      <c r="E115" s="57" t="s">
        <v>260</v>
      </c>
      <c r="F115" s="177">
        <v>550000000</v>
      </c>
      <c r="G115" s="177">
        <v>0</v>
      </c>
      <c r="H115" s="219">
        <v>550000000</v>
      </c>
      <c r="J115" s="1" t="str">
        <f t="shared" si="5"/>
        <v>A-03-03-01-001Adecuaciones de las Sedes</v>
      </c>
      <c r="K115" s="80">
        <f>VLOOKUP(J115,'Presupuesto 2025'!BL:BM,2,0)</f>
        <v>0</v>
      </c>
      <c r="L115" s="80">
        <f t="shared" si="6"/>
        <v>550000000</v>
      </c>
    </row>
    <row r="116" spans="1:12" x14ac:dyDescent="0.25">
      <c r="A116" s="185" t="str">
        <f t="shared" si="7"/>
        <v>A-03-03-01-001</v>
      </c>
      <c r="B116" s="227"/>
      <c r="C116" s="61"/>
      <c r="D116" s="56" t="s">
        <v>52</v>
      </c>
      <c r="E116" s="57" t="s">
        <v>240</v>
      </c>
      <c r="F116" s="177">
        <v>65000000</v>
      </c>
      <c r="G116" s="177">
        <v>0</v>
      </c>
      <c r="H116" s="219">
        <v>65000000</v>
      </c>
      <c r="J116" s="1" t="str">
        <f t="shared" si="5"/>
        <v>A-03-03-01-001Adquisición de elementos requeridos para el funcionamiento</v>
      </c>
      <c r="K116" s="80">
        <f>VLOOKUP(J116,'Presupuesto 2025'!BL:BM,2,0)</f>
        <v>0</v>
      </c>
      <c r="L116" s="80">
        <f t="shared" si="6"/>
        <v>65000000</v>
      </c>
    </row>
    <row r="117" spans="1:12" x14ac:dyDescent="0.25">
      <c r="A117" s="185" t="str">
        <f t="shared" si="7"/>
        <v>A-03-03-01-001</v>
      </c>
      <c r="B117" s="227"/>
      <c r="C117" s="61"/>
      <c r="D117" s="56" t="s">
        <v>52</v>
      </c>
      <c r="E117" s="57" t="s">
        <v>261</v>
      </c>
      <c r="F117" s="177">
        <v>92000000</v>
      </c>
      <c r="G117" s="177">
        <v>0</v>
      </c>
      <c r="H117" s="219">
        <v>92000000</v>
      </c>
      <c r="J117" s="1" t="str">
        <f t="shared" si="5"/>
        <v>A-03-03-01-001Adquisición Elementos de Ferreteria</v>
      </c>
      <c r="K117" s="80">
        <f>VLOOKUP(J117,'Presupuesto 2025'!BL:BM,2,0)</f>
        <v>0</v>
      </c>
      <c r="L117" s="80">
        <f t="shared" si="6"/>
        <v>92000000</v>
      </c>
    </row>
    <row r="118" spans="1:12" x14ac:dyDescent="0.25">
      <c r="A118" s="185" t="str">
        <f t="shared" si="7"/>
        <v>A-03-03-01-001</v>
      </c>
      <c r="B118" s="227"/>
      <c r="C118" s="61"/>
      <c r="D118" s="56" t="s">
        <v>52</v>
      </c>
      <c r="E118" s="57" t="s">
        <v>262</v>
      </c>
      <c r="F118" s="177">
        <v>345274895</v>
      </c>
      <c r="G118" s="177">
        <v>0</v>
      </c>
      <c r="H118" s="219">
        <v>345274895</v>
      </c>
      <c r="J118" s="1" t="str">
        <f t="shared" si="5"/>
        <v>A-03-03-01-001Aires Acondicionados</v>
      </c>
      <c r="K118" s="80">
        <f>VLOOKUP(J118,'Presupuesto 2025'!BL:BM,2,0)</f>
        <v>403042027.49000001</v>
      </c>
      <c r="L118" s="80">
        <f t="shared" si="6"/>
        <v>-57767132.49000001</v>
      </c>
    </row>
    <row r="119" spans="1:12" x14ac:dyDescent="0.25">
      <c r="A119" s="185" t="str">
        <f t="shared" si="7"/>
        <v>A-03-03-01-001</v>
      </c>
      <c r="B119" s="227"/>
      <c r="C119" s="61"/>
      <c r="D119" s="56" t="s">
        <v>52</v>
      </c>
      <c r="E119" s="57" t="s">
        <v>252</v>
      </c>
      <c r="F119" s="177">
        <v>7674688886</v>
      </c>
      <c r="G119" s="177">
        <v>0.5</v>
      </c>
      <c r="H119" s="219">
        <v>7674688886.5</v>
      </c>
      <c r="J119" s="1" t="str">
        <f t="shared" si="5"/>
        <v>A-03-03-01-001Arrendamiento de Inmuebles</v>
      </c>
      <c r="K119" s="80">
        <f>VLOOKUP(J119,'Presupuesto 2025'!BL:BM,2,0)</f>
        <v>4929321121</v>
      </c>
      <c r="L119" s="80">
        <f t="shared" si="6"/>
        <v>2745367765.5</v>
      </c>
    </row>
    <row r="120" spans="1:12" x14ac:dyDescent="0.25">
      <c r="A120" s="185" t="str">
        <f t="shared" si="7"/>
        <v>A-03-03-01-001</v>
      </c>
      <c r="B120" s="227"/>
      <c r="C120" s="61"/>
      <c r="D120" s="56" t="s">
        <v>52</v>
      </c>
      <c r="E120" s="57" t="s">
        <v>253</v>
      </c>
      <c r="F120" s="177">
        <v>3090083479</v>
      </c>
      <c r="G120" s="177">
        <v>0</v>
      </c>
      <c r="H120" s="219">
        <v>3090083479</v>
      </c>
      <c r="J120" s="1" t="str">
        <f t="shared" ref="J120:J167" si="8">D120&amp;E120</f>
        <v>A-03-03-01-001Aseo Cafetería y Mantenimiento</v>
      </c>
      <c r="K120" s="80">
        <f>VLOOKUP(J120,'Presupuesto 2025'!BL:BM,2,0)</f>
        <v>0</v>
      </c>
      <c r="L120" s="80">
        <f t="shared" ref="L120:L167" si="9">H120-K120</f>
        <v>3090083479</v>
      </c>
    </row>
    <row r="121" spans="1:12" x14ac:dyDescent="0.25">
      <c r="A121" s="185" t="str">
        <f t="shared" si="7"/>
        <v>A-03-03-01-001</v>
      </c>
      <c r="B121" s="227"/>
      <c r="C121" s="61"/>
      <c r="D121" s="56" t="s">
        <v>52</v>
      </c>
      <c r="E121" s="57" t="s">
        <v>263</v>
      </c>
      <c r="F121" s="177">
        <v>3780000000</v>
      </c>
      <c r="G121" s="177">
        <v>0</v>
      </c>
      <c r="H121" s="219">
        <v>3780000000</v>
      </c>
      <c r="J121" s="1" t="str">
        <f t="shared" si="8"/>
        <v>A-03-03-01-001Seguros de la Entidad</v>
      </c>
      <c r="K121" s="80">
        <f>VLOOKUP(J121,'Presupuesto 2025'!BL:BM,2,0)</f>
        <v>0</v>
      </c>
      <c r="L121" s="80">
        <f t="shared" si="9"/>
        <v>3780000000</v>
      </c>
    </row>
    <row r="122" spans="1:12" x14ac:dyDescent="0.25">
      <c r="A122" s="185" t="str">
        <f t="shared" si="7"/>
        <v>A-03-03-01-001</v>
      </c>
      <c r="B122" s="227"/>
      <c r="C122" s="61"/>
      <c r="D122" s="56" t="s">
        <v>52</v>
      </c>
      <c r="E122" s="57" t="s">
        <v>264</v>
      </c>
      <c r="F122" s="177">
        <v>1200000000</v>
      </c>
      <c r="G122" s="177">
        <v>0</v>
      </c>
      <c r="H122" s="219">
        <v>1200000000</v>
      </c>
      <c r="J122" s="1" t="str">
        <f t="shared" si="8"/>
        <v>A-03-03-01-001Servicios de Transporte Nacional Especial</v>
      </c>
      <c r="K122" s="80">
        <f>VLOOKUP(J122,'Presupuesto 2025'!BL:BM,2,0)</f>
        <v>540783126</v>
      </c>
      <c r="L122" s="80">
        <f t="shared" si="9"/>
        <v>659216874</v>
      </c>
    </row>
    <row r="123" spans="1:12" x14ac:dyDescent="0.25">
      <c r="A123" s="185" t="str">
        <f t="shared" si="7"/>
        <v>A-03-03-01-001</v>
      </c>
      <c r="B123" s="227"/>
      <c r="C123" s="61"/>
      <c r="D123" s="56" t="s">
        <v>52</v>
      </c>
      <c r="E123" s="57" t="s">
        <v>539</v>
      </c>
      <c r="F123" s="177">
        <v>1120000000</v>
      </c>
      <c r="G123" s="177">
        <v>0</v>
      </c>
      <c r="H123" s="219">
        <v>1120000000</v>
      </c>
      <c r="J123" s="1" t="str">
        <f t="shared" si="8"/>
        <v>A-03-03-01-001Servicios Públicos - Grupos Territoriales</v>
      </c>
      <c r="K123" s="80" t="e">
        <f>VLOOKUP(J123,'Presupuesto 2025'!BL:BM,2,0)</f>
        <v>#N/A</v>
      </c>
      <c r="L123" s="80" t="e">
        <f t="shared" si="9"/>
        <v>#N/A</v>
      </c>
    </row>
    <row r="124" spans="1:12" x14ac:dyDescent="0.25">
      <c r="A124" s="185" t="str">
        <f t="shared" si="7"/>
        <v>A-03-03-01-001</v>
      </c>
      <c r="B124" s="227"/>
      <c r="C124" s="61"/>
      <c r="D124" s="56" t="s">
        <v>52</v>
      </c>
      <c r="E124" s="57" t="s">
        <v>250</v>
      </c>
      <c r="F124" s="177">
        <v>71233397</v>
      </c>
      <c r="G124" s="177">
        <v>0</v>
      </c>
      <c r="H124" s="219">
        <v>71233397</v>
      </c>
      <c r="J124" s="1" t="str">
        <f t="shared" si="8"/>
        <v>A-03-03-01-001Servicios Públicos - Telefonía Centro de Contacto</v>
      </c>
      <c r="K124" s="80">
        <f>VLOOKUP(J124,'Presupuesto 2025'!BL:BM,2,0)</f>
        <v>0</v>
      </c>
      <c r="L124" s="80">
        <f t="shared" si="9"/>
        <v>71233397</v>
      </c>
    </row>
    <row r="125" spans="1:12" x14ac:dyDescent="0.25">
      <c r="A125" s="185" t="str">
        <f t="shared" si="7"/>
        <v>A-08</v>
      </c>
      <c r="B125" s="227"/>
      <c r="C125" s="61"/>
      <c r="D125" s="56" t="s">
        <v>269</v>
      </c>
      <c r="E125" s="57" t="s">
        <v>271</v>
      </c>
      <c r="F125" s="177">
        <v>0</v>
      </c>
      <c r="G125" s="177">
        <v>0</v>
      </c>
      <c r="H125" s="219">
        <v>0</v>
      </c>
      <c r="J125" s="1" t="str">
        <f t="shared" si="8"/>
        <v>A-08-01-02-001Impuesto Predial</v>
      </c>
      <c r="K125" s="80">
        <f>VLOOKUP(J125,'Presupuesto 2025'!BL:BM,2,0)</f>
        <v>20000000</v>
      </c>
      <c r="L125" s="80">
        <f t="shared" si="9"/>
        <v>-20000000</v>
      </c>
    </row>
    <row r="126" spans="1:12" x14ac:dyDescent="0.25">
      <c r="A126" s="185" t="str">
        <f t="shared" si="7"/>
        <v>A-08</v>
      </c>
      <c r="B126" s="227"/>
      <c r="C126" s="61"/>
      <c r="D126" s="56" t="s">
        <v>272</v>
      </c>
      <c r="E126" s="57" t="s">
        <v>274</v>
      </c>
      <c r="F126" s="177">
        <v>0</v>
      </c>
      <c r="G126" s="177">
        <v>0</v>
      </c>
      <c r="H126" s="219">
        <v>0</v>
      </c>
      <c r="J126" s="1" t="str">
        <f t="shared" si="8"/>
        <v>A-08-01-02-004Impuesto de Alumbrado Público</v>
      </c>
      <c r="K126" s="80">
        <f>VLOOKUP(J126,'Presupuesto 2025'!BL:BM,2,0)</f>
        <v>0</v>
      </c>
      <c r="L126" s="80">
        <f t="shared" si="9"/>
        <v>0</v>
      </c>
    </row>
    <row r="127" spans="1:12" x14ac:dyDescent="0.25">
      <c r="A127" s="185" t="str">
        <f t="shared" si="7"/>
        <v>A-08</v>
      </c>
      <c r="B127" s="227"/>
      <c r="C127" s="61"/>
      <c r="D127" s="56" t="s">
        <v>275</v>
      </c>
      <c r="E127" s="57" t="s">
        <v>277</v>
      </c>
      <c r="F127" s="177">
        <v>2000000</v>
      </c>
      <c r="G127" s="177">
        <v>0</v>
      </c>
      <c r="H127" s="219">
        <v>2000000</v>
      </c>
      <c r="J127" s="1" t="str">
        <f t="shared" si="8"/>
        <v>A-08-01-02-006Impuestos y Multas</v>
      </c>
      <c r="K127" s="80">
        <f>VLOOKUP(J127,'Presupuesto 2025'!BL:BM,2,0)</f>
        <v>2000000</v>
      </c>
      <c r="L127" s="80">
        <f t="shared" si="9"/>
        <v>0</v>
      </c>
    </row>
    <row r="128" spans="1:12" ht="17.25" customHeight="1" x14ac:dyDescent="0.25">
      <c r="A128" s="185" t="str">
        <f t="shared" si="7"/>
        <v>A-02</v>
      </c>
      <c r="B128" s="218"/>
      <c r="C128" s="55" t="s">
        <v>278</v>
      </c>
      <c r="D128" s="56" t="s">
        <v>68</v>
      </c>
      <c r="E128" s="57" t="s">
        <v>279</v>
      </c>
      <c r="F128" s="177">
        <v>700000000</v>
      </c>
      <c r="G128" s="177">
        <v>0</v>
      </c>
      <c r="H128" s="219">
        <v>700000000</v>
      </c>
      <c r="J128" s="1" t="str">
        <f t="shared" si="8"/>
        <v>A-02-02-02-008-003Sistema de Gestión de Documentos Electrónicos de Archivo - SGDEA</v>
      </c>
      <c r="K128" s="80">
        <f>VLOOKUP(J128,'Presupuesto 2025'!BL:BM,2,0)</f>
        <v>0</v>
      </c>
      <c r="L128" s="80">
        <f t="shared" si="9"/>
        <v>700000000</v>
      </c>
    </row>
    <row r="129" spans="1:12" x14ac:dyDescent="0.25">
      <c r="A129" s="185" t="str">
        <f t="shared" si="7"/>
        <v>A-03-03-01-001</v>
      </c>
      <c r="B129" s="227"/>
      <c r="C129" s="61"/>
      <c r="D129" s="56" t="s">
        <v>52</v>
      </c>
      <c r="E129" s="57" t="s">
        <v>280</v>
      </c>
      <c r="F129" s="177">
        <v>720360000</v>
      </c>
      <c r="G129" s="177">
        <v>0</v>
      </c>
      <c r="H129" s="219">
        <v>720360000</v>
      </c>
      <c r="J129" s="1" t="str">
        <f t="shared" si="8"/>
        <v>A-03-03-01-001Arrendamiento de Inmuebles - Bodega Documental</v>
      </c>
      <c r="K129" s="80">
        <f>VLOOKUP(J129,'Presupuesto 2025'!BL:BM,2,0)</f>
        <v>0</v>
      </c>
      <c r="L129" s="80">
        <f t="shared" si="9"/>
        <v>720360000</v>
      </c>
    </row>
    <row r="130" spans="1:12" ht="17.25" customHeight="1" x14ac:dyDescent="0.25">
      <c r="A130" s="185" t="str">
        <f t="shared" si="7"/>
        <v>A-03-03-01-001</v>
      </c>
      <c r="B130" s="227"/>
      <c r="C130" s="61"/>
      <c r="D130" s="56" t="s">
        <v>52</v>
      </c>
      <c r="E130" s="57" t="s">
        <v>281</v>
      </c>
      <c r="F130" s="177">
        <v>30000000</v>
      </c>
      <c r="G130" s="177">
        <v>0</v>
      </c>
      <c r="H130" s="219">
        <v>30000000</v>
      </c>
      <c r="J130" s="1" t="str">
        <f t="shared" si="8"/>
        <v xml:space="preserve">A-03-03-01-001Compra Insumos Gestión Documental </v>
      </c>
      <c r="K130" s="80">
        <f>VLOOKUP(J130,'Presupuesto 2025'!BL:BM,2,0)</f>
        <v>0</v>
      </c>
      <c r="L130" s="80">
        <f t="shared" si="9"/>
        <v>30000000</v>
      </c>
    </row>
    <row r="131" spans="1:12" ht="18" customHeight="1" x14ac:dyDescent="0.25">
      <c r="A131" s="185" t="str">
        <f t="shared" si="7"/>
        <v>A-03-03-01-001</v>
      </c>
      <c r="B131" s="227"/>
      <c r="C131" s="61"/>
      <c r="D131" s="56" t="s">
        <v>52</v>
      </c>
      <c r="E131" s="57" t="s">
        <v>282</v>
      </c>
      <c r="F131" s="177">
        <v>160263936</v>
      </c>
      <c r="G131" s="177">
        <v>0</v>
      </c>
      <c r="H131" s="219">
        <v>160263936</v>
      </c>
      <c r="J131" s="1" t="str">
        <f t="shared" si="8"/>
        <v>A-03-03-01-001Servicios Postales de Correspondencia</v>
      </c>
      <c r="K131" s="80">
        <f>VLOOKUP(J131,'Presupuesto 2025'!BL:BM,2,0)</f>
        <v>0</v>
      </c>
      <c r="L131" s="80">
        <f t="shared" si="9"/>
        <v>160263936</v>
      </c>
    </row>
    <row r="132" spans="1:12" x14ac:dyDescent="0.25">
      <c r="A132" s="185" t="str">
        <f t="shared" si="7"/>
        <v>A-03-03-01-001</v>
      </c>
      <c r="B132" s="218" t="s">
        <v>540</v>
      </c>
      <c r="C132" s="55" t="s">
        <v>285</v>
      </c>
      <c r="D132" s="56" t="s">
        <v>52</v>
      </c>
      <c r="E132" s="57" t="s">
        <v>286</v>
      </c>
      <c r="F132" s="177">
        <v>1206105260</v>
      </c>
      <c r="G132" s="177">
        <v>1714144728</v>
      </c>
      <c r="H132" s="219">
        <v>2920249988</v>
      </c>
      <c r="J132" s="1" t="str">
        <f t="shared" si="8"/>
        <v>A-03-03-01-001Conectividad y Comunicaciones</v>
      </c>
      <c r="K132" s="80">
        <f>VLOOKUP(J132,'Presupuesto 2025'!BL:BM,2,0)</f>
        <v>1642722031</v>
      </c>
      <c r="L132" s="80">
        <f t="shared" si="9"/>
        <v>1277527957</v>
      </c>
    </row>
    <row r="133" spans="1:12" x14ac:dyDescent="0.25">
      <c r="A133" s="185" t="str">
        <f t="shared" si="7"/>
        <v>A-03-03-01-001</v>
      </c>
      <c r="B133" s="226"/>
      <c r="C133" s="59"/>
      <c r="D133" s="56" t="s">
        <v>52</v>
      </c>
      <c r="E133" s="57" t="s">
        <v>287</v>
      </c>
      <c r="F133" s="177">
        <v>4000000000</v>
      </c>
      <c r="G133" s="177">
        <v>-3361946354.1999998</v>
      </c>
      <c r="H133" s="219">
        <v>638053645.80000019</v>
      </c>
      <c r="J133" s="1" t="str">
        <f t="shared" si="8"/>
        <v>A-03-03-01-001Dotación de Equipos</v>
      </c>
      <c r="K133" s="80">
        <f>VLOOKUP(J133,'Presupuesto 2025'!BL:BM,2,0)</f>
        <v>0</v>
      </c>
      <c r="L133" s="80">
        <f t="shared" si="9"/>
        <v>638053645.80000019</v>
      </c>
    </row>
    <row r="134" spans="1:12" x14ac:dyDescent="0.25">
      <c r="A134" s="185" t="str">
        <f t="shared" si="7"/>
        <v>A-03-03-01-001</v>
      </c>
      <c r="B134" s="227"/>
      <c r="C134" s="61"/>
      <c r="D134" s="56" t="s">
        <v>52</v>
      </c>
      <c r="E134" s="57" t="s">
        <v>288</v>
      </c>
      <c r="F134" s="177">
        <v>10000000000</v>
      </c>
      <c r="G134" s="177">
        <v>0</v>
      </c>
      <c r="H134" s="219">
        <v>10000000000</v>
      </c>
      <c r="J134" s="1" t="str">
        <f t="shared" si="8"/>
        <v>A-03-03-01-001Renovación y Adquisición de Licenciamiento</v>
      </c>
      <c r="K134" s="80">
        <f>VLOOKUP(J134,'Presupuesto 2025'!BL:BM,2,0)</f>
        <v>0</v>
      </c>
      <c r="L134" s="80">
        <f t="shared" si="9"/>
        <v>10000000000</v>
      </c>
    </row>
    <row r="135" spans="1:12" x14ac:dyDescent="0.25">
      <c r="A135" s="185" t="str">
        <f t="shared" si="7"/>
        <v>A-03-03-01-001</v>
      </c>
      <c r="B135" s="227"/>
      <c r="C135" s="61"/>
      <c r="D135" s="56" t="s">
        <v>52</v>
      </c>
      <c r="E135" s="57" t="s">
        <v>289</v>
      </c>
      <c r="F135" s="177">
        <v>771424477</v>
      </c>
      <c r="G135" s="177">
        <v>-168890750</v>
      </c>
      <c r="H135" s="219">
        <v>602533727</v>
      </c>
      <c r="J135" s="1" t="str">
        <f t="shared" si="8"/>
        <v>A-03-03-01-001Servicio Premier de Microsoft y Conexos</v>
      </c>
      <c r="K135" s="80">
        <f>VLOOKUP(J135,'Presupuesto 2025'!BL:BM,2,0)</f>
        <v>0</v>
      </c>
      <c r="L135" s="80">
        <f t="shared" si="9"/>
        <v>602533727</v>
      </c>
    </row>
    <row r="136" spans="1:12" x14ac:dyDescent="0.25">
      <c r="A136" s="185" t="str">
        <f t="shared" si="7"/>
        <v>A-03-03-01-001</v>
      </c>
      <c r="B136" s="227"/>
      <c r="C136" s="61"/>
      <c r="D136" s="56" t="s">
        <v>52</v>
      </c>
      <c r="E136" s="57" t="s">
        <v>290</v>
      </c>
      <c r="F136" s="177">
        <v>15096730154</v>
      </c>
      <c r="G136" s="177">
        <v>1816692376.2</v>
      </c>
      <c r="H136" s="219">
        <v>16913422530.200001</v>
      </c>
      <c r="J136" s="1" t="str">
        <f t="shared" si="8"/>
        <v>A-03-03-01-001Servicios Tecnológicos</v>
      </c>
      <c r="K136" s="80">
        <f>VLOOKUP(J136,'Presupuesto 2025'!BL:BM,2,0)</f>
        <v>13559105153</v>
      </c>
      <c r="L136" s="80">
        <f t="shared" si="9"/>
        <v>3354317377.2000008</v>
      </c>
    </row>
    <row r="137" spans="1:12" x14ac:dyDescent="0.25">
      <c r="A137" s="185" t="str">
        <f t="shared" si="7"/>
        <v>A-03-03-01-001</v>
      </c>
      <c r="B137" s="218" t="s">
        <v>541</v>
      </c>
      <c r="C137" s="55" t="s">
        <v>292</v>
      </c>
      <c r="D137" s="56" t="s">
        <v>52</v>
      </c>
      <c r="E137" s="57" t="s">
        <v>293</v>
      </c>
      <c r="F137" s="177">
        <v>951020000</v>
      </c>
      <c r="G137" s="177">
        <v>0</v>
      </c>
      <c r="H137" s="219">
        <v>951020000</v>
      </c>
      <c r="J137" s="1" t="str">
        <f t="shared" si="8"/>
        <v>A-03-03-01-001Administrar Servicio Centro de Contacto</v>
      </c>
      <c r="K137" s="80">
        <f>VLOOKUP(J137,'Presupuesto 2025'!BL:BM,2,0)</f>
        <v>372322870</v>
      </c>
      <c r="L137" s="80">
        <f t="shared" si="9"/>
        <v>578697130</v>
      </c>
    </row>
    <row r="138" spans="1:12" x14ac:dyDescent="0.25">
      <c r="A138" s="185" t="str">
        <f t="shared" ref="A138:A167" si="10">IF(D138="A-03-03-01-001","A-03-03-01-001",IF(D138="A-03-04-02-12-001",$D$177,IF(D138="A-03-04-02-12-002",$D$177,LEFT(D138,4))))</f>
        <v>A-02</v>
      </c>
      <c r="B138" s="218" t="s">
        <v>542</v>
      </c>
      <c r="C138" s="55" t="s">
        <v>298</v>
      </c>
      <c r="D138" s="56" t="s">
        <v>296</v>
      </c>
      <c r="E138" s="57" t="s">
        <v>299</v>
      </c>
      <c r="F138" s="177">
        <v>501108</v>
      </c>
      <c r="G138" s="177">
        <v>0</v>
      </c>
      <c r="H138" s="219">
        <v>501108</v>
      </c>
      <c r="J138" s="1" t="str">
        <f t="shared" si="8"/>
        <v>A-02-02-01-002-007Elementos de SST, emergencias y ergonómicos</v>
      </c>
      <c r="K138" s="80">
        <f>VLOOKUP(J138,'Presupuesto 2025'!BL:BM,2,0)</f>
        <v>0</v>
      </c>
      <c r="L138" s="80">
        <f t="shared" si="9"/>
        <v>501108</v>
      </c>
    </row>
    <row r="139" spans="1:12" x14ac:dyDescent="0.25">
      <c r="A139" s="185" t="str">
        <f t="shared" si="10"/>
        <v>A-02</v>
      </c>
      <c r="B139" s="227"/>
      <c r="C139" s="61"/>
      <c r="D139" s="56" t="s">
        <v>300</v>
      </c>
      <c r="E139" s="57" t="s">
        <v>302</v>
      </c>
      <c r="F139" s="177">
        <v>100969034</v>
      </c>
      <c r="G139" s="177">
        <v>0</v>
      </c>
      <c r="H139" s="219">
        <v>100969034</v>
      </c>
      <c r="J139" s="1" t="str">
        <f t="shared" si="8"/>
        <v>A-02-02-01-002-008Dotación de Personal</v>
      </c>
      <c r="K139" s="80">
        <f>VLOOKUP(J139,'Presupuesto 2025'!BL:BM,2,0)</f>
        <v>107046118</v>
      </c>
      <c r="L139" s="80">
        <f t="shared" si="9"/>
        <v>-6077084</v>
      </c>
    </row>
    <row r="140" spans="1:12" x14ac:dyDescent="0.25">
      <c r="A140" s="185" t="str">
        <f t="shared" si="10"/>
        <v>A-02</v>
      </c>
      <c r="B140" s="227"/>
      <c r="C140" s="61"/>
      <c r="D140" s="56" t="s">
        <v>300</v>
      </c>
      <c r="E140" s="57" t="s">
        <v>299</v>
      </c>
      <c r="F140" s="177">
        <v>5019856</v>
      </c>
      <c r="G140" s="177">
        <v>0</v>
      </c>
      <c r="H140" s="219">
        <v>5019856</v>
      </c>
      <c r="J140" s="1" t="str">
        <f t="shared" si="8"/>
        <v>A-02-02-01-002-008Elementos de SST, emergencias y ergonómicos</v>
      </c>
      <c r="K140" s="80">
        <f>VLOOKUP(J140,'Presupuesto 2025'!BL:BM,2,0)</f>
        <v>0</v>
      </c>
      <c r="L140" s="80">
        <f t="shared" si="9"/>
        <v>5019856</v>
      </c>
    </row>
    <row r="141" spans="1:12" x14ac:dyDescent="0.25">
      <c r="A141" s="185" t="str">
        <f t="shared" si="10"/>
        <v>A-02</v>
      </c>
      <c r="B141" s="227"/>
      <c r="C141" s="61"/>
      <c r="D141" s="56" t="s">
        <v>241</v>
      </c>
      <c r="E141" s="57" t="s">
        <v>299</v>
      </c>
      <c r="F141" s="177">
        <v>5180780</v>
      </c>
      <c r="G141" s="177">
        <v>0</v>
      </c>
      <c r="H141" s="219">
        <v>5180780</v>
      </c>
      <c r="J141" s="1" t="str">
        <f t="shared" si="8"/>
        <v>A-02-02-01-003-005Elementos de SST, emergencias y ergonómicos</v>
      </c>
      <c r="K141" s="80">
        <f>VLOOKUP(J141,'Presupuesto 2025'!BL:BM,2,0)</f>
        <v>0</v>
      </c>
      <c r="L141" s="80">
        <f t="shared" si="9"/>
        <v>5180780</v>
      </c>
    </row>
    <row r="142" spans="1:12" x14ac:dyDescent="0.25">
      <c r="A142" s="185" t="str">
        <f t="shared" si="10"/>
        <v>A-02</v>
      </c>
      <c r="B142" s="227"/>
      <c r="C142" s="61"/>
      <c r="D142" s="56" t="s">
        <v>301</v>
      </c>
      <c r="E142" s="57" t="s">
        <v>299</v>
      </c>
      <c r="F142" s="177">
        <v>7284352</v>
      </c>
      <c r="G142" s="177">
        <v>0</v>
      </c>
      <c r="H142" s="219">
        <v>7284352</v>
      </c>
      <c r="J142" s="1" t="str">
        <f t="shared" si="8"/>
        <v>A-02-02-01-003-008Elementos de SST, emergencias y ergonómicos</v>
      </c>
      <c r="K142" s="80">
        <f>VLOOKUP(J142,'Presupuesto 2025'!BL:BM,2,0)</f>
        <v>160000000</v>
      </c>
      <c r="L142" s="80">
        <f t="shared" si="9"/>
        <v>-152715648</v>
      </c>
    </row>
    <row r="143" spans="1:12" x14ac:dyDescent="0.25">
      <c r="A143" s="185" t="str">
        <f t="shared" si="10"/>
        <v>A-02</v>
      </c>
      <c r="B143" s="227"/>
      <c r="C143" s="61"/>
      <c r="D143" t="s">
        <v>226</v>
      </c>
      <c r="E143" s="57" t="s">
        <v>306</v>
      </c>
      <c r="F143" s="177">
        <v>290825224</v>
      </c>
      <c r="G143" s="177">
        <v>0</v>
      </c>
      <c r="H143" s="219">
        <v>290825224</v>
      </c>
      <c r="J143" s="1" t="str">
        <f t="shared" si="8"/>
        <v>A-02-02-02-006-004Comisiones y Gastos de Viaje - Gastos de Transporte</v>
      </c>
      <c r="K143" s="80">
        <f>VLOOKUP(J143,'Presupuesto 2025'!BL:BM,2,0)</f>
        <v>150000000</v>
      </c>
      <c r="L143" s="80">
        <f t="shared" si="9"/>
        <v>140825224</v>
      </c>
    </row>
    <row r="144" spans="1:12" x14ac:dyDescent="0.25">
      <c r="A144" s="185" t="str">
        <f t="shared" si="10"/>
        <v>A-02</v>
      </c>
      <c r="B144" s="227"/>
      <c r="C144" s="61"/>
      <c r="D144" s="56" t="s">
        <v>226</v>
      </c>
      <c r="E144" s="57" t="s">
        <v>305</v>
      </c>
      <c r="F144" s="177">
        <v>858634254</v>
      </c>
      <c r="G144" s="177">
        <v>0</v>
      </c>
      <c r="H144" s="219">
        <v>858634254</v>
      </c>
      <c r="J144" s="1" t="str">
        <f t="shared" si="8"/>
        <v>A-02-02-02-006-004Adquisición de tiquetes</v>
      </c>
      <c r="K144" s="80">
        <f>VLOOKUP(J144,'Presupuesto 2025'!BL:BM,2,0)</f>
        <v>300000000</v>
      </c>
      <c r="L144" s="80">
        <f t="shared" si="9"/>
        <v>558634254</v>
      </c>
    </row>
    <row r="145" spans="1:12" x14ac:dyDescent="0.25">
      <c r="A145" s="185" t="str">
        <f t="shared" si="10"/>
        <v>A-02</v>
      </c>
      <c r="B145" s="227"/>
      <c r="C145" s="61"/>
      <c r="D145" s="56" t="s">
        <v>200</v>
      </c>
      <c r="E145" s="57" t="s">
        <v>307</v>
      </c>
      <c r="F145" s="177">
        <v>1000000</v>
      </c>
      <c r="G145" s="177">
        <v>0</v>
      </c>
      <c r="H145" s="219">
        <v>1000000</v>
      </c>
      <c r="J145" s="1" t="str">
        <f t="shared" si="8"/>
        <v>A-02-02-02-006-005Comisiones y Gastos de Viaje - Transporte de carga</v>
      </c>
      <c r="K145" s="80">
        <f>VLOOKUP(J145,'Presupuesto 2025'!BL:BM,2,0)</f>
        <v>30000000</v>
      </c>
      <c r="L145" s="80">
        <f t="shared" si="9"/>
        <v>-29000000</v>
      </c>
    </row>
    <row r="146" spans="1:12" x14ac:dyDescent="0.25">
      <c r="A146" s="185" t="str">
        <f t="shared" si="10"/>
        <v>A-02</v>
      </c>
      <c r="B146" s="227"/>
      <c r="C146" s="61"/>
      <c r="D146" s="56" t="s">
        <v>210</v>
      </c>
      <c r="E146" s="57" t="s">
        <v>310</v>
      </c>
      <c r="F146" s="177">
        <v>30000000</v>
      </c>
      <c r="G146" s="177">
        <v>0</v>
      </c>
      <c r="H146" s="219">
        <v>30000000</v>
      </c>
      <c r="J146" s="1" t="str">
        <f t="shared" si="8"/>
        <v>A-02-02-02-006-009Teletrabajo - Energia</v>
      </c>
      <c r="K146" s="80">
        <f>VLOOKUP(J146,'Presupuesto 2025'!BL:BM,2,0)</f>
        <v>65000000</v>
      </c>
      <c r="L146" s="80">
        <f t="shared" si="9"/>
        <v>-35000000</v>
      </c>
    </row>
    <row r="147" spans="1:12" x14ac:dyDescent="0.25">
      <c r="A147" s="185" t="str">
        <f t="shared" si="10"/>
        <v>A-02</v>
      </c>
      <c r="B147" s="227"/>
      <c r="C147" s="61"/>
      <c r="D147" s="56" t="s">
        <v>68</v>
      </c>
      <c r="E147" s="57" t="s">
        <v>312</v>
      </c>
      <c r="F147" s="177">
        <v>100000000</v>
      </c>
      <c r="G147" s="177">
        <v>0</v>
      </c>
      <c r="H147" s="219">
        <v>100000000</v>
      </c>
      <c r="J147" s="1" t="str">
        <f t="shared" si="8"/>
        <v>A-02-02-02-008-003Batería de Riesgo Psicosocial</v>
      </c>
      <c r="K147" s="80">
        <f>VLOOKUP(J147,'Presupuesto 2025'!BL:BM,2,0)</f>
        <v>117000000</v>
      </c>
      <c r="L147" s="80">
        <f t="shared" si="9"/>
        <v>-17000000</v>
      </c>
    </row>
    <row r="148" spans="1:12" x14ac:dyDescent="0.25">
      <c r="A148" s="185" t="str">
        <f t="shared" si="10"/>
        <v>A-02</v>
      </c>
      <c r="B148" s="227"/>
      <c r="C148" s="61"/>
      <c r="D148" s="56" t="s">
        <v>68</v>
      </c>
      <c r="E148" s="57" t="s">
        <v>313</v>
      </c>
      <c r="F148" s="177">
        <v>50000000</v>
      </c>
      <c r="G148" s="177">
        <v>0</v>
      </c>
      <c r="H148" s="219">
        <v>50000000</v>
      </c>
      <c r="J148" s="1" t="str">
        <f t="shared" si="8"/>
        <v>A-02-02-02-008-003Bienestar Enfocado al Clima, Cultura y Gestión del Cambio</v>
      </c>
      <c r="K148" s="80">
        <f>VLOOKUP(J148,'Presupuesto 2025'!BL:BM,2,0)</f>
        <v>0</v>
      </c>
      <c r="L148" s="80">
        <f t="shared" si="9"/>
        <v>50000000</v>
      </c>
    </row>
    <row r="149" spans="1:12" x14ac:dyDescent="0.25">
      <c r="A149" s="185" t="str">
        <f t="shared" si="10"/>
        <v>A-02</v>
      </c>
      <c r="B149" s="227"/>
      <c r="C149" s="61"/>
      <c r="D149" s="56" t="s">
        <v>68</v>
      </c>
      <c r="E149" s="57" t="s">
        <v>314</v>
      </c>
      <c r="F149" s="177">
        <v>0</v>
      </c>
      <c r="G149" s="177">
        <v>0</v>
      </c>
      <c r="H149" s="219">
        <v>0</v>
      </c>
      <c r="J149" s="1" t="str">
        <f t="shared" si="8"/>
        <v>A-02-02-02-008-003Implementación Sello Equipares</v>
      </c>
      <c r="K149" s="80">
        <f>VLOOKUP(J149,'Presupuesto 2025'!BL:BM,2,0)</f>
        <v>0</v>
      </c>
      <c r="L149" s="80">
        <f t="shared" si="9"/>
        <v>0</v>
      </c>
    </row>
    <row r="150" spans="1:12" x14ac:dyDescent="0.25">
      <c r="A150" s="185" t="str">
        <f t="shared" si="10"/>
        <v>A-02</v>
      </c>
      <c r="B150" s="227"/>
      <c r="C150" s="61"/>
      <c r="D150" s="56" t="s">
        <v>68</v>
      </c>
      <c r="E150" s="57" t="s">
        <v>315</v>
      </c>
      <c r="F150" s="177">
        <v>350000000</v>
      </c>
      <c r="G150" s="177">
        <v>0</v>
      </c>
      <c r="H150" s="219">
        <v>350000000</v>
      </c>
      <c r="J150" s="1" t="str">
        <f t="shared" si="8"/>
        <v>A-02-02-02-008-003Software Gestión Talento Humano</v>
      </c>
      <c r="K150" s="80">
        <f>VLOOKUP(J150,'Presupuesto 2025'!BL:BM,2,0)</f>
        <v>169858564.74000001</v>
      </c>
      <c r="L150" s="80">
        <f t="shared" si="9"/>
        <v>180141435.25999999</v>
      </c>
    </row>
    <row r="151" spans="1:12" ht="18.75" customHeight="1" x14ac:dyDescent="0.25">
      <c r="A151" s="185" t="str">
        <f t="shared" si="10"/>
        <v>A-02</v>
      </c>
      <c r="B151" s="227"/>
      <c r="C151" s="61"/>
      <c r="D151" s="56" t="s">
        <v>85</v>
      </c>
      <c r="E151" s="57" t="s">
        <v>316</v>
      </c>
      <c r="F151" s="177">
        <v>17500706</v>
      </c>
      <c r="G151" s="177">
        <v>0</v>
      </c>
      <c r="H151" s="219">
        <v>17500706</v>
      </c>
      <c r="J151" s="1" t="str">
        <f t="shared" si="8"/>
        <v>A-02-02-02-008-004Pruebas Psicotécnicas</v>
      </c>
      <c r="K151" s="80">
        <f>VLOOKUP(J151,'Presupuesto 2025'!BL:BM,2,0)</f>
        <v>0</v>
      </c>
      <c r="L151" s="80">
        <f t="shared" si="9"/>
        <v>17500706</v>
      </c>
    </row>
    <row r="152" spans="1:12" x14ac:dyDescent="0.25">
      <c r="A152" s="185" t="str">
        <f t="shared" si="10"/>
        <v>A-02</v>
      </c>
      <c r="B152" s="227"/>
      <c r="C152" s="61"/>
      <c r="D152" s="56" t="s">
        <v>85</v>
      </c>
      <c r="E152" s="57" t="s">
        <v>311</v>
      </c>
      <c r="F152" s="177">
        <v>30000000</v>
      </c>
      <c r="G152" s="177">
        <v>0</v>
      </c>
      <c r="H152" s="219">
        <v>30000000</v>
      </c>
      <c r="J152" s="1" t="str">
        <f t="shared" si="8"/>
        <v>A-02-02-02-008-004Teletrabajo - Internet</v>
      </c>
      <c r="K152" s="80">
        <f>VLOOKUP(J152,'Presupuesto 2025'!BL:BM,2,0)</f>
        <v>65000000</v>
      </c>
      <c r="L152" s="80">
        <f t="shared" si="9"/>
        <v>-35000000</v>
      </c>
    </row>
    <row r="153" spans="1:12" x14ac:dyDescent="0.25">
      <c r="A153" s="185" t="str">
        <f t="shared" si="10"/>
        <v>A-02</v>
      </c>
      <c r="B153" s="227"/>
      <c r="C153" s="61"/>
      <c r="D153" s="56" t="s">
        <v>144</v>
      </c>
      <c r="E153" s="57" t="s">
        <v>317</v>
      </c>
      <c r="F153" s="177">
        <v>100000000</v>
      </c>
      <c r="G153" s="177">
        <v>0</v>
      </c>
      <c r="H153" s="219">
        <v>100000000</v>
      </c>
      <c r="J153" s="1" t="str">
        <f t="shared" si="8"/>
        <v>A-02-02-02-008-005Pago Comisión Nacional del Servicio Civil</v>
      </c>
      <c r="K153" s="80">
        <f>VLOOKUP(J153,'Presupuesto 2025'!BL:BM,2,0)</f>
        <v>0</v>
      </c>
      <c r="L153" s="80">
        <f t="shared" si="9"/>
        <v>100000000</v>
      </c>
    </row>
    <row r="154" spans="1:12" x14ac:dyDescent="0.25">
      <c r="A154" s="185" t="str">
        <f t="shared" si="10"/>
        <v>A-02</v>
      </c>
      <c r="B154" s="227"/>
      <c r="C154" s="61"/>
      <c r="D154" s="56" t="s">
        <v>318</v>
      </c>
      <c r="E154" s="57" t="s">
        <v>319</v>
      </c>
      <c r="F154" s="177">
        <v>500000000</v>
      </c>
      <c r="G154" s="177">
        <v>0</v>
      </c>
      <c r="H154" s="219">
        <v>500000000</v>
      </c>
      <c r="J154" s="1" t="str">
        <f t="shared" si="8"/>
        <v>A-02-02-02-009-002Capacitación, Cursos y Seminarios</v>
      </c>
      <c r="K154" s="80">
        <f>VLOOKUP(J154,'Presupuesto 2025'!BL:BM,2,0)</f>
        <v>250000000</v>
      </c>
      <c r="L154" s="80">
        <f t="shared" si="9"/>
        <v>250000000</v>
      </c>
    </row>
    <row r="155" spans="1:12" ht="29.25" customHeight="1" x14ac:dyDescent="0.25">
      <c r="A155" s="185" t="str">
        <f t="shared" si="10"/>
        <v>A-02</v>
      </c>
      <c r="B155" s="227"/>
      <c r="C155" s="61"/>
      <c r="D155" s="56" t="s">
        <v>318</v>
      </c>
      <c r="E155" s="57" t="s">
        <v>320</v>
      </c>
      <c r="F155" s="177">
        <v>50000000</v>
      </c>
      <c r="G155" s="177">
        <v>0</v>
      </c>
      <c r="H155" s="219">
        <v>50000000</v>
      </c>
      <c r="J155" s="1" t="str">
        <f t="shared" si="8"/>
        <v>A-02-02-02-009-002Incentivos Educación Formal</v>
      </c>
      <c r="K155" s="80">
        <f>VLOOKUP(J155,'Presupuesto 2025'!BL:BM,2,0)</f>
        <v>79500000</v>
      </c>
      <c r="L155" s="80">
        <f t="shared" si="9"/>
        <v>-29500000</v>
      </c>
    </row>
    <row r="156" spans="1:12" ht="34.5" customHeight="1" x14ac:dyDescent="0.25">
      <c r="A156" s="185" t="str">
        <f t="shared" si="10"/>
        <v>A-02</v>
      </c>
      <c r="B156" s="227"/>
      <c r="C156" s="61"/>
      <c r="D156" s="56" t="s">
        <v>219</v>
      </c>
      <c r="E156" s="57" t="s">
        <v>321</v>
      </c>
      <c r="F156" s="177">
        <v>75000000</v>
      </c>
      <c r="G156" s="177">
        <v>0</v>
      </c>
      <c r="H156" s="219">
        <v>75000000</v>
      </c>
      <c r="J156" s="1" t="str">
        <f t="shared" si="8"/>
        <v>A-02-02-02-009-003Exámenes Médicos Ocupacionales, Actividades Semana de la Salud y Vacunación</v>
      </c>
      <c r="K156" s="80">
        <f>VLOOKUP(J156,'Presupuesto 2025'!BL:BM,2,0)</f>
        <v>80000000</v>
      </c>
      <c r="L156" s="80">
        <f t="shared" si="9"/>
        <v>-5000000</v>
      </c>
    </row>
    <row r="157" spans="1:12" x14ac:dyDescent="0.25">
      <c r="A157" s="185" t="str">
        <f t="shared" si="10"/>
        <v>A-02</v>
      </c>
      <c r="B157" s="227"/>
      <c r="C157" s="61"/>
      <c r="D157" s="56" t="s">
        <v>322</v>
      </c>
      <c r="E157" s="57" t="s">
        <v>323</v>
      </c>
      <c r="F157" s="177">
        <v>275000000</v>
      </c>
      <c r="G157" s="177">
        <v>0</v>
      </c>
      <c r="H157" s="219">
        <v>275000000</v>
      </c>
      <c r="J157" s="1" t="str">
        <f t="shared" si="8"/>
        <v>A-02-02-02-009-006Actividades de Selección, Salud Ocupacional, Bienestar y Capacitación</v>
      </c>
      <c r="K157" s="80">
        <f>VLOOKUP(J157,'Presupuesto 2025'!BL:BM,2,0)</f>
        <v>250000000</v>
      </c>
      <c r="L157" s="80">
        <f t="shared" si="9"/>
        <v>25000000</v>
      </c>
    </row>
    <row r="158" spans="1:12" x14ac:dyDescent="0.25">
      <c r="A158" s="185" t="str">
        <f t="shared" si="10"/>
        <v>A-02</v>
      </c>
      <c r="B158" s="227"/>
      <c r="C158" s="61"/>
      <c r="D158" s="56" t="s">
        <v>322</v>
      </c>
      <c r="E158" s="57" t="s">
        <v>324</v>
      </c>
      <c r="F158" s="177">
        <v>0</v>
      </c>
      <c r="G158" s="177">
        <v>0</v>
      </c>
      <c r="H158" s="219">
        <v>0</v>
      </c>
      <c r="J158" s="1" t="str">
        <f t="shared" si="8"/>
        <v>A-02-02-02-009-006Bienestar Social en Salud y Educación Física</v>
      </c>
      <c r="K158" s="80">
        <f>VLOOKUP(J158,'Presupuesto 2025'!BL:BM,2,0)</f>
        <v>0</v>
      </c>
      <c r="L158" s="80">
        <f t="shared" si="9"/>
        <v>0</v>
      </c>
    </row>
    <row r="159" spans="1:12" x14ac:dyDescent="0.25">
      <c r="A159" s="185" t="str">
        <f t="shared" si="10"/>
        <v>A-02</v>
      </c>
      <c r="B159" s="227"/>
      <c r="C159" s="61"/>
      <c r="D159" s="56" t="s">
        <v>223</v>
      </c>
      <c r="E159" s="57" t="s">
        <v>308</v>
      </c>
      <c r="F159" s="177">
        <v>335935296</v>
      </c>
      <c r="G159" s="177">
        <v>0</v>
      </c>
      <c r="H159" s="219">
        <v>335935296</v>
      </c>
      <c r="J159" s="1" t="str">
        <f t="shared" si="8"/>
        <v>A-02-02-02-010Comisiones y Gastos de Viaje - Viaticos</v>
      </c>
      <c r="K159" s="80">
        <f>VLOOKUP(J159,'Presupuesto 2025'!BL:BM,2,0)</f>
        <v>150000000</v>
      </c>
      <c r="L159" s="80">
        <f t="shared" si="9"/>
        <v>185935296</v>
      </c>
    </row>
    <row r="160" spans="1:12" x14ac:dyDescent="0.25">
      <c r="A160" s="185" t="str">
        <f t="shared" si="10"/>
        <v>A-03-03-01-001</v>
      </c>
      <c r="B160" s="227"/>
      <c r="C160" s="61"/>
      <c r="D160" s="56" t="s">
        <v>52</v>
      </c>
      <c r="E160" s="57" t="s">
        <v>309</v>
      </c>
      <c r="F160" s="177">
        <v>5616555233</v>
      </c>
      <c r="G160" s="177">
        <v>0</v>
      </c>
      <c r="H160" s="219">
        <v>5616555233</v>
      </c>
      <c r="J160" s="1" t="str">
        <f t="shared" si="8"/>
        <v>A-03-03-01-001Comisiones y Gastos de Viaje - Empleados - Contratistas</v>
      </c>
      <c r="K160" s="80">
        <f>VLOOKUP(J160,'Presupuesto 2025'!BL:BM,2,0)</f>
        <v>0</v>
      </c>
      <c r="L160" s="80">
        <f t="shared" si="9"/>
        <v>5616555233</v>
      </c>
    </row>
    <row r="161" spans="1:12" x14ac:dyDescent="0.25">
      <c r="A161" s="185" t="str">
        <f t="shared" si="10"/>
        <v>A-03-03-01-001</v>
      </c>
      <c r="B161" s="227"/>
      <c r="C161" s="61"/>
      <c r="D161" s="56" t="s">
        <v>52</v>
      </c>
      <c r="E161" s="57" t="s">
        <v>299</v>
      </c>
      <c r="F161" s="177">
        <v>428013903</v>
      </c>
      <c r="G161" s="177">
        <v>0</v>
      </c>
      <c r="H161" s="219">
        <v>428013903</v>
      </c>
      <c r="J161" s="1" t="str">
        <f t="shared" si="8"/>
        <v>A-03-03-01-001Elementos de SST, emergencias y ergonómicos</v>
      </c>
      <c r="K161" s="80">
        <f>VLOOKUP(J161,'Presupuesto 2025'!BL:BM,2,0)</f>
        <v>0</v>
      </c>
      <c r="L161" s="80">
        <f t="shared" si="9"/>
        <v>428013903</v>
      </c>
    </row>
    <row r="162" spans="1:12" x14ac:dyDescent="0.25">
      <c r="A162" s="185" t="str">
        <f t="shared" si="10"/>
        <v>A-03-03-01-001</v>
      </c>
      <c r="B162" s="227"/>
      <c r="C162" s="61"/>
      <c r="D162" s="56" t="s">
        <v>52</v>
      </c>
      <c r="E162" s="57" t="s">
        <v>305</v>
      </c>
      <c r="F162" s="177">
        <v>1109540135</v>
      </c>
      <c r="G162" s="177">
        <v>0</v>
      </c>
      <c r="H162" s="219">
        <v>1109540135</v>
      </c>
      <c r="J162" s="1" t="str">
        <f t="shared" si="8"/>
        <v>A-03-03-01-001Adquisición de tiquetes</v>
      </c>
      <c r="K162" s="80">
        <f>VLOOKUP(J162,'Presupuesto 2025'!BL:BM,2,0)</f>
        <v>0</v>
      </c>
      <c r="L162" s="80">
        <f t="shared" si="9"/>
        <v>1109540135</v>
      </c>
    </row>
    <row r="163" spans="1:12" x14ac:dyDescent="0.25">
      <c r="A163" s="185" t="str">
        <f t="shared" si="10"/>
        <v>A-01</v>
      </c>
      <c r="B163" s="218" t="s">
        <v>543</v>
      </c>
      <c r="C163" s="55" t="s">
        <v>330</v>
      </c>
      <c r="D163" s="56" t="s">
        <v>327</v>
      </c>
      <c r="E163" s="57" t="s">
        <v>331</v>
      </c>
      <c r="F163" s="177">
        <v>34042000000</v>
      </c>
      <c r="G163" s="177">
        <v>0</v>
      </c>
      <c r="H163" s="219">
        <v>34042000000</v>
      </c>
      <c r="J163" s="1" t="str">
        <f t="shared" si="8"/>
        <v>A-01-01-01Nómina Planta Funcionarios ARN - Salario</v>
      </c>
      <c r="K163" s="80">
        <f>VLOOKUP(J163,'Presupuesto 2025'!BL:BM,2,0)</f>
        <v>37697000000</v>
      </c>
      <c r="L163" s="80">
        <f t="shared" si="9"/>
        <v>-3655000000</v>
      </c>
    </row>
    <row r="164" spans="1:12" ht="33.75" customHeight="1" x14ac:dyDescent="0.25">
      <c r="A164" s="185" t="str">
        <f t="shared" si="10"/>
        <v>A-01</v>
      </c>
      <c r="B164" s="226"/>
      <c r="C164" s="59"/>
      <c r="D164" s="56" t="s">
        <v>332</v>
      </c>
      <c r="E164" s="57" t="s">
        <v>334</v>
      </c>
      <c r="F164" s="177">
        <v>12341000000</v>
      </c>
      <c r="G164" s="177">
        <v>0</v>
      </c>
      <c r="H164" s="219">
        <v>12341000000</v>
      </c>
      <c r="J164" s="1" t="str">
        <f t="shared" si="8"/>
        <v>A-01-01-02Nómina Planta Funcionarios ARN - Contribuciones inherentes a la nómina</v>
      </c>
      <c r="K164" s="80">
        <f>VLOOKUP(J164,'Presupuesto 2025'!BL:BM,2,0)</f>
        <v>13676000000</v>
      </c>
      <c r="L164" s="80">
        <f t="shared" si="9"/>
        <v>-1335000000</v>
      </c>
    </row>
    <row r="165" spans="1:12" ht="30" x14ac:dyDescent="0.25">
      <c r="A165" s="185" t="str">
        <f t="shared" si="10"/>
        <v>A-01</v>
      </c>
      <c r="B165" s="227"/>
      <c r="C165" s="61"/>
      <c r="D165" s="56" t="s">
        <v>335</v>
      </c>
      <c r="E165" s="57" t="s">
        <v>337</v>
      </c>
      <c r="F165" s="177">
        <v>2909000000</v>
      </c>
      <c r="G165" s="177">
        <v>0</v>
      </c>
      <c r="H165" s="219">
        <v>2909000000</v>
      </c>
      <c r="J165" s="1" t="str">
        <f t="shared" si="8"/>
        <v>A-01-01-03Nómina Planta Funcionarios ARN - Remuneraciones no constitutivas de factor salarial</v>
      </c>
      <c r="K165" s="80">
        <f>VLOOKUP(J165,'Presupuesto 2025'!BL:BM,2,0)</f>
        <v>3226000000</v>
      </c>
      <c r="L165" s="80">
        <f t="shared" si="9"/>
        <v>-317000000</v>
      </c>
    </row>
    <row r="166" spans="1:12" x14ac:dyDescent="0.25">
      <c r="A166" s="185" t="str">
        <f t="shared" si="10"/>
        <v>A-03-04</v>
      </c>
      <c r="B166" s="227"/>
      <c r="C166" s="61"/>
      <c r="D166" s="56" t="s">
        <v>346</v>
      </c>
      <c r="E166" s="57" t="s">
        <v>347</v>
      </c>
      <c r="F166" s="177">
        <v>50000000</v>
      </c>
      <c r="G166" s="177">
        <v>0</v>
      </c>
      <c r="H166" s="219">
        <v>50000000</v>
      </c>
      <c r="J166" s="1" t="str">
        <f t="shared" si="8"/>
        <v>A-03-04-02-12-001Incapacidades (no de pensiones)</v>
      </c>
      <c r="K166" s="80">
        <f>VLOOKUP(J166,'Presupuesto 2025'!BL:BM,2,0)</f>
        <v>80000000</v>
      </c>
      <c r="L166" s="80">
        <f t="shared" si="9"/>
        <v>-30000000</v>
      </c>
    </row>
    <row r="167" spans="1:12" ht="15.75" thickBot="1" x14ac:dyDescent="0.3">
      <c r="A167" s="185" t="str">
        <f t="shared" si="10"/>
        <v>A-03-04</v>
      </c>
      <c r="B167" s="232"/>
      <c r="C167" s="233"/>
      <c r="D167" s="234" t="s">
        <v>348</v>
      </c>
      <c r="E167" s="235" t="s">
        <v>349</v>
      </c>
      <c r="F167" s="236">
        <v>100000000</v>
      </c>
      <c r="G167" s="236">
        <v>0</v>
      </c>
      <c r="H167" s="237">
        <v>100000000</v>
      </c>
      <c r="J167" s="1" t="str">
        <f t="shared" si="8"/>
        <v>A-03-04-02-12-002Incapacidades, Licencias de Maternidad y Paternidad</v>
      </c>
      <c r="K167" s="80">
        <f>VLOOKUP(J167,'Presupuesto 2025'!BL:BM,2,0)</f>
        <v>120000000</v>
      </c>
      <c r="L167" s="80">
        <f t="shared" si="9"/>
        <v>-20000000</v>
      </c>
    </row>
    <row r="168" spans="1:12" ht="15.75" thickBot="1" x14ac:dyDescent="0.3">
      <c r="E168" s="301" t="s">
        <v>544</v>
      </c>
      <c r="F168" s="302"/>
      <c r="G168" s="238">
        <f>+G9+G24+G55</f>
        <v>2.384185791015625E-7</v>
      </c>
      <c r="H168" s="238">
        <f>+H9+H24+H55</f>
        <v>320319977856</v>
      </c>
      <c r="K168" s="80"/>
      <c r="L168" s="80"/>
    </row>
    <row r="169" spans="1:12" x14ac:dyDescent="0.25">
      <c r="C169" s="74"/>
      <c r="D169" s="75"/>
      <c r="E169" s="48"/>
      <c r="F169" s="165"/>
      <c r="G169" s="165"/>
      <c r="H169" s="165"/>
    </row>
    <row r="170" spans="1:12" x14ac:dyDescent="0.25">
      <c r="B170" s="76"/>
      <c r="D170" s="75"/>
      <c r="E170" s="48"/>
      <c r="F170" s="165"/>
      <c r="G170" s="165"/>
      <c r="H170" s="165"/>
    </row>
    <row r="171" spans="1:12" ht="15.75" thickBot="1" x14ac:dyDescent="0.3">
      <c r="C171" s="74"/>
      <c r="D171" s="307" t="s">
        <v>555</v>
      </c>
      <c r="E171" s="307"/>
      <c r="F171" s="307"/>
      <c r="G171" s="307"/>
      <c r="H171" s="307"/>
    </row>
    <row r="172" spans="1:12" s="44" customFormat="1" ht="33.75" customHeight="1" thickBot="1" x14ac:dyDescent="0.3">
      <c r="A172" s="186"/>
      <c r="B172" s="174"/>
      <c r="C172" s="174"/>
      <c r="D172" s="191" t="s">
        <v>523</v>
      </c>
      <c r="E172" s="191" t="s">
        <v>556</v>
      </c>
      <c r="F172" s="191" t="s">
        <v>525</v>
      </c>
      <c r="G172" s="191" t="s">
        <v>550</v>
      </c>
      <c r="H172" s="191" t="s">
        <v>526</v>
      </c>
    </row>
    <row r="173" spans="1:12" s="44" customFormat="1" ht="18" customHeight="1" x14ac:dyDescent="0.25">
      <c r="A173" s="186"/>
      <c r="B173" s="187"/>
      <c r="C173" s="187"/>
      <c r="D173" s="195" t="s">
        <v>557</v>
      </c>
      <c r="E173" s="196" t="s">
        <v>558</v>
      </c>
      <c r="F173" s="197">
        <f t="shared" ref="F173:H174" si="11">ROUND(SUMIF($A$8:$A$167,$D173,F$8:F$167),2)</f>
        <v>49292000000</v>
      </c>
      <c r="G173" s="197">
        <f t="shared" si="11"/>
        <v>0</v>
      </c>
      <c r="H173" s="198">
        <f t="shared" si="11"/>
        <v>49292000000</v>
      </c>
    </row>
    <row r="174" spans="1:12" s="44" customFormat="1" ht="18" customHeight="1" x14ac:dyDescent="0.25">
      <c r="A174" s="186"/>
      <c r="B174" s="187"/>
      <c r="C174" s="187"/>
      <c r="D174" s="199" t="s">
        <v>559</v>
      </c>
      <c r="E174" s="193" t="s">
        <v>560</v>
      </c>
      <c r="F174" s="194">
        <f t="shared" si="11"/>
        <v>9286000000</v>
      </c>
      <c r="G174" s="194">
        <f t="shared" si="11"/>
        <v>0</v>
      </c>
      <c r="H174" s="200">
        <f t="shared" si="11"/>
        <v>9286000000</v>
      </c>
    </row>
    <row r="175" spans="1:12" s="44" customFormat="1" ht="18" customHeight="1" x14ac:dyDescent="0.25">
      <c r="A175" s="186"/>
      <c r="B175" s="187"/>
      <c r="C175" s="187"/>
      <c r="D175" s="199" t="s">
        <v>561</v>
      </c>
      <c r="E175" s="193" t="s">
        <v>562</v>
      </c>
      <c r="F175" s="194">
        <f t="shared" ref="F175:H175" si="12">SUM(F176:F177)</f>
        <v>258905000000</v>
      </c>
      <c r="G175" s="194">
        <f t="shared" si="12"/>
        <v>0</v>
      </c>
      <c r="H175" s="200">
        <f t="shared" si="12"/>
        <v>258905000000</v>
      </c>
    </row>
    <row r="176" spans="1:12" s="190" customFormat="1" ht="27" customHeight="1" x14ac:dyDescent="0.25">
      <c r="A176" s="188"/>
      <c r="B176" s="189"/>
      <c r="C176" s="189"/>
      <c r="D176" s="203" t="s">
        <v>52</v>
      </c>
      <c r="E176" s="204" t="s">
        <v>563</v>
      </c>
      <c r="F176" s="205">
        <f t="shared" ref="F176:H178" si="13">ROUND(SUMIF($A$8:$A$167,$D176,F$8:F$167),2)</f>
        <v>258755000000</v>
      </c>
      <c r="G176" s="205">
        <f t="shared" si="13"/>
        <v>0</v>
      </c>
      <c r="H176" s="206">
        <f t="shared" si="13"/>
        <v>258755000000</v>
      </c>
    </row>
    <row r="177" spans="1:8" s="190" customFormat="1" ht="18" customHeight="1" x14ac:dyDescent="0.25">
      <c r="A177" s="188"/>
      <c r="B177" s="189"/>
      <c r="C177" s="189"/>
      <c r="D177" s="203" t="s">
        <v>340</v>
      </c>
      <c r="E177" s="204" t="s">
        <v>564</v>
      </c>
      <c r="F177" s="205">
        <f t="shared" si="13"/>
        <v>150000000</v>
      </c>
      <c r="G177" s="205">
        <f t="shared" si="13"/>
        <v>0</v>
      </c>
      <c r="H177" s="206">
        <f t="shared" si="13"/>
        <v>150000000</v>
      </c>
    </row>
    <row r="178" spans="1:8" s="44" customFormat="1" ht="18" customHeight="1" x14ac:dyDescent="0.25">
      <c r="A178" s="186"/>
      <c r="B178" s="187"/>
      <c r="C178" s="187"/>
      <c r="D178" s="199" t="s">
        <v>565</v>
      </c>
      <c r="E178" s="193" t="s">
        <v>566</v>
      </c>
      <c r="F178" s="194">
        <f t="shared" si="13"/>
        <v>720000000</v>
      </c>
      <c r="G178" s="194">
        <f t="shared" si="13"/>
        <v>0</v>
      </c>
      <c r="H178" s="200">
        <f t="shared" si="13"/>
        <v>720000000</v>
      </c>
    </row>
    <row r="179" spans="1:8" s="44" customFormat="1" ht="18" customHeight="1" x14ac:dyDescent="0.25">
      <c r="A179" s="186"/>
      <c r="B179" s="187"/>
      <c r="C179" s="187"/>
      <c r="D179" s="303" t="s">
        <v>567</v>
      </c>
      <c r="E179" s="304"/>
      <c r="F179" s="201">
        <f t="shared" ref="F179:H179" si="14">SUM(F173:F175,F178)</f>
        <v>318203000000</v>
      </c>
      <c r="G179" s="201">
        <f t="shared" si="14"/>
        <v>0</v>
      </c>
      <c r="H179" s="202">
        <f t="shared" si="14"/>
        <v>318203000000</v>
      </c>
    </row>
    <row r="180" spans="1:8" s="44" customFormat="1" ht="18" customHeight="1" thickBot="1" x14ac:dyDescent="0.3">
      <c r="A180" s="186"/>
      <c r="B180" s="187"/>
      <c r="C180" s="187"/>
      <c r="D180" s="207" t="s">
        <v>568</v>
      </c>
      <c r="E180" s="208" t="s">
        <v>569</v>
      </c>
      <c r="F180" s="209">
        <f>ROUND(SUMIF($A$8:$A$167,$D180,F$8:F$167),2)</f>
        <v>2116977856</v>
      </c>
      <c r="G180" s="209">
        <f>ROUND(SUMIF($A$8:$A$167,$D180,G$8:G$167),2)</f>
        <v>0</v>
      </c>
      <c r="H180" s="210">
        <f>ROUND(SUMIF($A$8:$A$167,$D180,H$8:H$167),2)</f>
        <v>2116977856</v>
      </c>
    </row>
    <row r="181" spans="1:8" s="44" customFormat="1" ht="18" customHeight="1" thickBot="1" x14ac:dyDescent="0.3">
      <c r="A181" s="186"/>
      <c r="B181" s="187"/>
      <c r="C181" s="187"/>
      <c r="D181" s="305" t="s">
        <v>570</v>
      </c>
      <c r="E181" s="306"/>
      <c r="F181" s="192">
        <f t="shared" ref="F181:H181" si="15">SUM(F179:F180)</f>
        <v>320319977856</v>
      </c>
      <c r="G181" s="192">
        <f t="shared" si="15"/>
        <v>0</v>
      </c>
      <c r="H181" s="192">
        <f t="shared" si="15"/>
        <v>320319977856</v>
      </c>
    </row>
    <row r="182" spans="1:8" s="44" customFormat="1" ht="18" customHeight="1" x14ac:dyDescent="0.25">
      <c r="A182" s="186"/>
      <c r="B182" s="182"/>
      <c r="C182" s="183"/>
      <c r="D182" s="184"/>
      <c r="E182" s="184"/>
      <c r="F182" s="184"/>
      <c r="G182" s="184"/>
      <c r="H182" s="239">
        <f>H181-H168</f>
        <v>0</v>
      </c>
    </row>
    <row r="183" spans="1:8" x14ac:dyDescent="0.25">
      <c r="C183" s="74"/>
      <c r="D183" s="75"/>
      <c r="E183" s="48"/>
      <c r="F183" s="165"/>
      <c r="G183" s="165"/>
      <c r="H183" s="165"/>
    </row>
    <row r="184" spans="1:8" x14ac:dyDescent="0.25">
      <c r="C184" s="74"/>
      <c r="D184" s="75"/>
      <c r="E184" s="48"/>
      <c r="F184" s="165"/>
      <c r="G184" s="165"/>
      <c r="H184" s="165"/>
    </row>
    <row r="185" spans="1:8" x14ac:dyDescent="0.25">
      <c r="C185" s="74"/>
      <c r="D185" s="75"/>
      <c r="E185" s="48"/>
      <c r="F185" s="165"/>
      <c r="G185" s="165"/>
      <c r="H185" s="165"/>
    </row>
    <row r="186" spans="1:8" x14ac:dyDescent="0.25">
      <c r="C186" s="74"/>
      <c r="D186" s="75"/>
      <c r="E186" s="48"/>
      <c r="F186" s="165"/>
      <c r="G186" s="165"/>
      <c r="H186" s="165"/>
    </row>
    <row r="187" spans="1:8" x14ac:dyDescent="0.25">
      <c r="C187" s="74"/>
      <c r="D187" s="75"/>
      <c r="E187" s="48"/>
      <c r="F187" s="165"/>
      <c r="G187" s="165"/>
      <c r="H187" s="165"/>
    </row>
    <row r="188" spans="1:8" ht="20.25" x14ac:dyDescent="0.25">
      <c r="B188" s="77" t="s">
        <v>545</v>
      </c>
      <c r="C188" s="74"/>
      <c r="D188" s="75"/>
      <c r="E188" s="48"/>
      <c r="F188" s="165"/>
      <c r="G188" s="165"/>
      <c r="H188" s="165"/>
    </row>
    <row r="189" spans="1:8" ht="20.25" x14ac:dyDescent="0.25">
      <c r="B189" s="78" t="s">
        <v>142</v>
      </c>
      <c r="C189" s="74"/>
      <c r="D189" s="75"/>
      <c r="E189" s="48"/>
      <c r="F189" s="165"/>
      <c r="G189" s="165"/>
      <c r="H189" s="165"/>
    </row>
    <row r="190" spans="1:8" ht="20.25" x14ac:dyDescent="0.25">
      <c r="B190" s="78"/>
      <c r="C190" s="74"/>
      <c r="D190" s="75"/>
      <c r="E190" s="48"/>
      <c r="F190" s="165"/>
      <c r="G190" s="165"/>
      <c r="H190" s="165"/>
    </row>
    <row r="191" spans="1:8" ht="20.25" x14ac:dyDescent="0.25">
      <c r="B191" s="78"/>
      <c r="C191" s="74"/>
      <c r="D191" s="75"/>
      <c r="E191" s="48"/>
      <c r="F191" s="165"/>
      <c r="G191" s="165"/>
      <c r="H191" s="165"/>
    </row>
    <row r="192" spans="1:8" x14ac:dyDescent="0.25">
      <c r="B192" s="79" t="s">
        <v>546</v>
      </c>
      <c r="C192" s="74"/>
      <c r="D192" s="75"/>
      <c r="E192" s="48"/>
      <c r="F192" s="165"/>
      <c r="G192" s="165"/>
      <c r="H192" s="165"/>
    </row>
    <row r="193" spans="2:8" x14ac:dyDescent="0.25">
      <c r="B193" s="79" t="s">
        <v>547</v>
      </c>
      <c r="G193" s="166"/>
      <c r="H193" s="166"/>
    </row>
    <row r="194" spans="2:8" x14ac:dyDescent="0.25">
      <c r="B194" s="79" t="s">
        <v>571</v>
      </c>
      <c r="G194" s="166"/>
      <c r="H194" s="166"/>
    </row>
  </sheetData>
  <autoFilter ref="A8:H168" xr:uid="{6683C146-30A3-4B2D-B5D3-9A14C3F129BC}"/>
  <mergeCells count="7">
    <mergeCell ref="E168:F168"/>
    <mergeCell ref="D179:E179"/>
    <mergeCell ref="D181:E181"/>
    <mergeCell ref="D171:H171"/>
    <mergeCell ref="B1:H1"/>
    <mergeCell ref="B2:H2"/>
    <mergeCell ref="B4:H4"/>
  </mergeCells>
  <printOptions horizontalCentered="1"/>
  <pageMargins left="0.70866141732283472" right="0.70866141732283472" top="0.74803149606299213" bottom="0.78740157480314965" header="0.31496062992125984" footer="0.31496062992125984"/>
  <pageSetup scale="26" fitToHeight="2" orientation="portrait" horizontalDpi="4294967294" verticalDpi="4294967294" r:id="rId1"/>
  <rowBreaks count="1" manualBreakCount="1">
    <brk id="101" min="1" max="7" man="1"/>
  </rowBreaks>
  <ignoredErrors>
    <ignoredError sqref="F175:H17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3CFCSSYJ6V66-39-295</_dlc_DocId>
    <_dlc_DocIdUrl xmlns="6e2a57a2-9d48-4009-82e5-3fe89fb6c543">
      <Url>https://www.reincorporacion.gov.co/es/agencia/_layouts/15/DocIdRedir.aspx?ID=3CFCSSYJ6V66-39-295</Url>
      <Description>3CFCSSYJ6V66-39-295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B36E25F-B1AA-4668-B4A3-22B6C476BC97}">
  <ds:schemaRefs>
    <ds:schemaRef ds:uri="http://schemas.microsoft.com/office/2006/metadata/properties"/>
    <ds:schemaRef ds:uri="http://schemas.microsoft.com/office/infopath/2007/PartnerControls"/>
    <ds:schemaRef ds:uri="77c5f610-70c0-4144-acdd-b603e5425dc3"/>
    <ds:schemaRef ds:uri="60beef9c-d14f-4fd4-9344-b35a1a76646a"/>
  </ds:schemaRefs>
</ds:datastoreItem>
</file>

<file path=customXml/itemProps2.xml><?xml version="1.0" encoding="utf-8"?>
<ds:datastoreItem xmlns:ds="http://schemas.openxmlformats.org/officeDocument/2006/customXml" ds:itemID="{92F52557-18F5-4C56-9B35-EEC3F64EEE1E}"/>
</file>

<file path=customXml/itemProps3.xml><?xml version="1.0" encoding="utf-8"?>
<ds:datastoreItem xmlns:ds="http://schemas.openxmlformats.org/officeDocument/2006/customXml" ds:itemID="{7B38D8D2-72F4-44B0-A1B4-E348CB2F3D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D3FE83-1561-41B1-8CA5-CA53855A9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Presupuesto 2025</vt:lpstr>
      <vt:lpstr>Validador</vt:lpstr>
      <vt:lpstr>Presupuesto Inicial</vt:lpstr>
      <vt:lpstr>Nomina</vt:lpstr>
      <vt:lpstr>Resumen</vt:lpstr>
      <vt:lpstr>Base Inf</vt:lpstr>
      <vt:lpstr>Enero</vt:lpstr>
      <vt:lpstr>Enero!Área_de_impresión</vt:lpstr>
      <vt:lpstr>'Presupuesto Inicial'!Área_de_impresión</vt:lpstr>
      <vt:lpstr>Enero!Títulos_a_imprimir</vt:lpstr>
      <vt:lpstr>'Presupuesto Inicial'!Títulos_a_imprimir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Presupuesto_Desagregado_Inicial_2025</dc:title>
  <dc:subject/>
  <dc:creator>Nancy Stella Guerra Soler</dc:creator>
  <cp:keywords/>
  <dc:description/>
  <cp:lastModifiedBy>Claudia Milena Perez Pintor</cp:lastModifiedBy>
  <cp:revision/>
  <cp:lastPrinted>2024-12-02T15:02:15Z</cp:lastPrinted>
  <dcterms:created xsi:type="dcterms:W3CDTF">2022-01-04T00:01:37Z</dcterms:created>
  <dcterms:modified xsi:type="dcterms:W3CDTF">2025-01-02T20:24:58Z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0x0101005ABB26B277CFA44EBA58F0B0662FA1C6</vt:lpwstr>
  </property>
  <property fmtid="{D5CDD505-2E9C-101B-9397-08002B2CF9AE}" pid="4" name="_dlc_DocIdItemGuid">
    <vt:lpwstr>46f8ce34-626d-43a7-a752-8743c23adf34</vt:lpwstr>
  </property>
</Properties>
</file>