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CY  GUERRA\PRESUPUESTOS\SIGER\2024\"/>
    </mc:Choice>
  </mc:AlternateContent>
  <xr:revisionPtr revIDLastSave="0" documentId="13_ncr:1_{CE130626-E9B4-4539-8CFC-1855CC1EBAC3}" xr6:coauthVersionLast="47" xr6:coauthVersionMax="47" xr10:uidLastSave="{00000000-0000-0000-0000-000000000000}"/>
  <bookViews>
    <workbookView xWindow="-120" yWindow="-120" windowWidth="29040" windowHeight="15840" xr2:uid="{46892F02-2641-4914-BA78-C7FC717480DC}"/>
  </bookViews>
  <sheets>
    <sheet name="Publicar Sep" sheetId="5" r:id="rId1"/>
  </sheets>
  <externalReferences>
    <externalReference r:id="rId2"/>
  </externalReferences>
  <definedNames>
    <definedName name="_xlnm._FilterDatabase" localSheetId="0" hidden="1">'Publicar Sep'!$A$8:$L$45</definedName>
    <definedName name="_xlnm.Print_Area" localSheetId="0">'Publicar Sep'!$A$1:$L$56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5" l="1"/>
  <c r="I46" i="5"/>
  <c r="H46" i="5"/>
  <c r="K45" i="5"/>
  <c r="I45" i="5"/>
  <c r="H45" i="5"/>
  <c r="K38" i="5"/>
  <c r="K37" i="5" s="1"/>
  <c r="K36" i="5" s="1"/>
  <c r="I38" i="5"/>
  <c r="I37" i="5" s="1"/>
  <c r="I36" i="5" s="1"/>
  <c r="H38" i="5"/>
  <c r="H37" i="5" s="1"/>
  <c r="H36" i="5" s="1"/>
  <c r="K34" i="5"/>
  <c r="I34" i="5"/>
  <c r="I33" i="5" s="1"/>
  <c r="H34" i="5"/>
  <c r="H33" i="5" s="1"/>
  <c r="K33" i="5"/>
  <c r="K31" i="5"/>
  <c r="I31" i="5"/>
  <c r="H31" i="5"/>
  <c r="K30" i="5"/>
  <c r="I30" i="5"/>
  <c r="H30" i="5"/>
  <c r="K29" i="5"/>
  <c r="K28" i="5" s="1"/>
  <c r="K27" i="5" s="1"/>
  <c r="I29" i="5"/>
  <c r="I28" i="5" s="1"/>
  <c r="I27" i="5" s="1"/>
  <c r="H29" i="5"/>
  <c r="H28" i="5" s="1"/>
  <c r="H27" i="5" s="1"/>
  <c r="K26" i="5"/>
  <c r="K25" i="5" s="1"/>
  <c r="K24" i="5" s="1"/>
  <c r="I26" i="5"/>
  <c r="I25" i="5" s="1"/>
  <c r="I24" i="5" s="1"/>
  <c r="H26" i="5"/>
  <c r="H25" i="5" s="1"/>
  <c r="H24" i="5" s="1"/>
  <c r="K21" i="5"/>
  <c r="K20" i="5" s="1"/>
  <c r="I21" i="5"/>
  <c r="I20" i="5" s="1"/>
  <c r="J20" i="5" s="1"/>
  <c r="H21" i="5"/>
  <c r="H20" i="5" s="1"/>
  <c r="K18" i="5"/>
  <c r="I18" i="5"/>
  <c r="H18" i="5"/>
  <c r="K17" i="5"/>
  <c r="I17" i="5"/>
  <c r="H17" i="5"/>
  <c r="K16" i="5"/>
  <c r="I16" i="5"/>
  <c r="H16" i="5"/>
  <c r="I15" i="5"/>
  <c r="I14" i="5" s="1"/>
  <c r="L36" i="5" l="1"/>
  <c r="K15" i="5"/>
  <c r="K14" i="5" s="1"/>
  <c r="K40" i="5" s="1"/>
  <c r="H44" i="5"/>
  <c r="H43" i="5" s="1"/>
  <c r="H42" i="5" s="1"/>
  <c r="H48" i="5" s="1"/>
  <c r="I44" i="5"/>
  <c r="I43" i="5" s="1"/>
  <c r="I42" i="5" s="1"/>
  <c r="J33" i="5"/>
  <c r="K44" i="5"/>
  <c r="K43" i="5" s="1"/>
  <c r="K42" i="5" s="1"/>
  <c r="K48" i="5" s="1"/>
  <c r="H15" i="5"/>
  <c r="H14" i="5" s="1"/>
  <c r="L14" i="5" s="1"/>
  <c r="K23" i="5"/>
  <c r="L23" i="5" s="1"/>
  <c r="L33" i="5"/>
  <c r="I23" i="5"/>
  <c r="J36" i="5"/>
  <c r="H23" i="5"/>
  <c r="I48" i="5"/>
  <c r="J42" i="5"/>
  <c r="J48" i="5" s="1"/>
  <c r="L42" i="5"/>
  <c r="L48" i="5" s="1"/>
  <c r="I40" i="5"/>
  <c r="J23" i="5"/>
  <c r="L20" i="5"/>
  <c r="H40" i="5" l="1"/>
  <c r="H10" i="5" s="1"/>
  <c r="J14" i="5"/>
  <c r="J40" i="5"/>
  <c r="I10" i="5"/>
  <c r="J10" i="5" s="1"/>
  <c r="L40" i="5"/>
  <c r="K10" i="5"/>
  <c r="L10" i="5" s="1"/>
</calcChain>
</file>

<file path=xl/sharedStrings.xml><?xml version="1.0" encoding="utf-8"?>
<sst xmlns="http://schemas.openxmlformats.org/spreadsheetml/2006/main" count="103" uniqueCount="56">
  <si>
    <t>AGENCIA PARA LA REINCORPORACION Y LA NORMALIZACION</t>
  </si>
  <si>
    <t>PRESIDENCIA DE LA REPÚBLICA</t>
  </si>
  <si>
    <t>CTA PROG</t>
  </si>
  <si>
    <t>SUBC
SUBP</t>
  </si>
  <si>
    <t>OBJG
PROY</t>
  </si>
  <si>
    <t>ORD
SPRY</t>
  </si>
  <si>
    <t>REC</t>
  </si>
  <si>
    <t>CONCEPTO</t>
  </si>
  <si>
    <t>APROPIACIÓN VIGENTE</t>
  </si>
  <si>
    <t>COMPROMISOS</t>
  </si>
  <si>
    <t>% EJEC</t>
  </si>
  <si>
    <t>OBLIGACIONES</t>
  </si>
  <si>
    <t>TOTAL PRESUPUESTO ARN</t>
  </si>
  <si>
    <t>A. FUNCIONAMIENTO</t>
  </si>
  <si>
    <t>01</t>
  </si>
  <si>
    <t>GASTOS DE PERSONAL</t>
  </si>
  <si>
    <t>PLANTA DE PERSONAL PERMANENTE</t>
  </si>
  <si>
    <t>SALARIO</t>
  </si>
  <si>
    <t>02</t>
  </si>
  <si>
    <t>CONTRIBUCIONES INHERENTES A LA NÓMINA</t>
  </si>
  <si>
    <t>03</t>
  </si>
  <si>
    <t>REMUNERACIONES NO CONSTITUTIVAS DE FACTOR SALARIAL</t>
  </si>
  <si>
    <t>ADQUISICION DE BIENES Y SERVICIOS</t>
  </si>
  <si>
    <t>TRANSFERENCIAS CORRIENTES</t>
  </si>
  <si>
    <t>A ENTIDADES DEL GOBIERNO</t>
  </si>
  <si>
    <t>A ORGANOS DEL PGN</t>
  </si>
  <si>
    <t>001</t>
  </si>
  <si>
    <t>FONDO DE PROGRAMAS ESPECIALES PARA LA PAZ: PROGRAMA DE REINTEGRACIÓN SOCIAL Y ECONOMICA</t>
  </si>
  <si>
    <t>04</t>
  </si>
  <si>
    <t>PRESTACIONES SOCIALES</t>
  </si>
  <si>
    <t>PRESTACIONES SOCIALES RELACIONADAS CON EL EMPLEO</t>
  </si>
  <si>
    <t>012</t>
  </si>
  <si>
    <t>INCAPACIDADES Y LICENCIAS DE MATERNIDAD Y PATERNIDAD (NO DE PENSIONES)</t>
  </si>
  <si>
    <t>08</t>
  </si>
  <si>
    <t>GASTOS POR TRIBUTOS, MULTAS, SANCIONES E INTERESES DE MORA</t>
  </si>
  <si>
    <t>IMPUESTOS</t>
  </si>
  <si>
    <t>CONTRIBUCIONES</t>
  </si>
  <si>
    <t>CUOTA DE FISCALIZACIÓN Y AUDITAJE</t>
  </si>
  <si>
    <t>TOTAL PRESUPUESTO DE FUNCIONAMIENTO</t>
  </si>
  <si>
    <t>C. INVERSIÓN</t>
  </si>
  <si>
    <t>0211</t>
  </si>
  <si>
    <t>REINTEGRACIÓN DE PERSONAS Y GRUPOS ALZADOS EN ARMAS DESDE EL SECTOR PRESIDENCIA</t>
  </si>
  <si>
    <t>INTERSUBSECTORIAL GOBIERNO</t>
  </si>
  <si>
    <t>3</t>
  </si>
  <si>
    <t/>
  </si>
  <si>
    <t>4</t>
  </si>
  <si>
    <t>TOTAL PRESUPUESTO DE INVERSIÓN</t>
  </si>
  <si>
    <t>Elaboró: Claudia Milena Pérez Pintor - Contratista Prof. 4 Grupo Presupuesto</t>
  </si>
  <si>
    <t>|</t>
  </si>
  <si>
    <t>10</t>
  </si>
  <si>
    <t>SENTENCIAS Y CONCILIACIONES</t>
  </si>
  <si>
    <t>INFORME DE EJECUCIÓN PRESUPUESTAL VIGENCIA 2024</t>
  </si>
  <si>
    <t>5. CONVERGENCIA REGIONAL / C. INCLUSIÓN DE LAS PERSONAS QUE HAN DEJADO LAS ARMAS Y POTENCIAR SU PARTICIPACIÓN EN LAS COMUNIDADES Y TERRITORIOS DONDE HABITAN _</t>
  </si>
  <si>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Con ocasión del Consejo de Ministros realizado el 10 de junio 2024 en el cual el Gobierno Nacional determinó realizar un aplazamiento de recursos del 5,66% sobre la apropiación total a las entidades del Presupuesto General de la Nación; la apropiación total a aplazar por la ARN para 2024 corresponde a $18.130.110.747, los cuales fueron aplazados mediante Decreto No. 766 del 20 junio de 2024.</t>
    </r>
  </si>
  <si>
    <t>Revisó: Zayda Ximena Wilches Ayala - Coordinadora Grupo Presupuesto</t>
  </si>
  <si>
    <t>PERIODO DEL 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</si>
</sst>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" fillId="0" borderId="0"/>
  </cellStyleXfs>
  <cellXfs count="59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43" fontId="1" fillId="2" borderId="0" xfId="1" applyNumberFormat="1" applyFill="1" applyAlignment="1">
      <alignment vertical="center"/>
    </xf>
    <xf numFmtId="10" fontId="4" fillId="2" borderId="0" xfId="2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10" fontId="4" fillId="2" borderId="1" xfId="2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3" borderId="0" xfId="1" applyFont="1" applyFill="1" applyAlignment="1">
      <alignment vertical="center"/>
    </xf>
    <xf numFmtId="164" fontId="7" fillId="3" borderId="0" xfId="3" applyFont="1" applyFill="1" applyAlignment="1">
      <alignment vertical="center"/>
    </xf>
    <xf numFmtId="10" fontId="7" fillId="3" borderId="0" xfId="2" applyNumberFormat="1" applyFont="1" applyFill="1" applyAlignment="1">
      <alignment horizontal="center" vertical="center"/>
    </xf>
    <xf numFmtId="3" fontId="1" fillId="2" borderId="0" xfId="1" applyNumberFormat="1" applyFill="1" applyAlignment="1">
      <alignment vertical="center"/>
    </xf>
    <xf numFmtId="0" fontId="2" fillId="2" borderId="0" xfId="1" applyFont="1" applyFill="1" applyAlignment="1">
      <alignment vertical="center"/>
    </xf>
    <xf numFmtId="49" fontId="2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0" fontId="1" fillId="2" borderId="0" xfId="1" applyFill="1" applyAlignment="1">
      <alignment horizontal="left" vertical="center" wrapText="1"/>
    </xf>
    <xf numFmtId="164" fontId="2" fillId="2" borderId="0" xfId="3" applyFont="1" applyFill="1" applyAlignment="1">
      <alignment vertical="center"/>
    </xf>
    <xf numFmtId="10" fontId="10" fillId="2" borderId="0" xfId="2" applyNumberFormat="1" applyFont="1" applyFill="1" applyAlignment="1">
      <alignment horizontal="center" vertical="center"/>
    </xf>
    <xf numFmtId="49" fontId="10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164" fontId="10" fillId="2" borderId="0" xfId="3" applyFont="1" applyFill="1" applyAlignment="1">
      <alignment vertical="center"/>
    </xf>
    <xf numFmtId="49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64" fontId="4" fillId="2" borderId="0" xfId="3" applyFont="1" applyFill="1" applyAlignment="1">
      <alignment vertical="center"/>
    </xf>
    <xf numFmtId="49" fontId="1" fillId="2" borderId="0" xfId="1" applyNumberForma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64" fontId="11" fillId="2" borderId="0" xfId="3" applyFont="1" applyFill="1" applyAlignment="1">
      <alignment vertical="center"/>
    </xf>
    <xf numFmtId="164" fontId="4" fillId="4" borderId="0" xfId="3" applyFont="1" applyFill="1" applyAlignment="1">
      <alignment vertical="center"/>
    </xf>
    <xf numFmtId="0" fontId="4" fillId="4" borderId="0" xfId="1" applyFont="1" applyFill="1" applyAlignment="1">
      <alignment horizontal="center" vertical="center"/>
    </xf>
    <xf numFmtId="164" fontId="1" fillId="2" borderId="0" xfId="3" applyFont="1" applyFill="1" applyAlignment="1">
      <alignment vertical="center"/>
    </xf>
    <xf numFmtId="164" fontId="2" fillId="4" borderId="0" xfId="3" applyFont="1" applyFill="1" applyAlignment="1">
      <alignment vertical="center"/>
    </xf>
    <xf numFmtId="10" fontId="10" fillId="4" borderId="0" xfId="2" applyNumberFormat="1" applyFont="1" applyFill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10" fontId="4" fillId="4" borderId="0" xfId="2" applyNumberFormat="1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 wrapText="1"/>
    </xf>
    <xf numFmtId="164" fontId="2" fillId="3" borderId="0" xfId="3" applyFont="1" applyFill="1" applyAlignment="1">
      <alignment vertical="center"/>
    </xf>
    <xf numFmtId="10" fontId="2" fillId="3" borderId="0" xfId="4" applyNumberFormat="1" applyFont="1" applyFill="1" applyAlignment="1">
      <alignment vertical="center"/>
    </xf>
    <xf numFmtId="0" fontId="1" fillId="3" borderId="0" xfId="1" applyFill="1" applyAlignment="1">
      <alignment vertical="center"/>
    </xf>
    <xf numFmtId="10" fontId="2" fillId="3" borderId="0" xfId="2" applyNumberFormat="1" applyFont="1" applyFill="1" applyAlignment="1">
      <alignment horizontal="center" vertical="center"/>
    </xf>
    <xf numFmtId="49" fontId="1" fillId="2" borderId="0" xfId="1" applyNumberFormat="1" applyFill="1" applyAlignment="1">
      <alignment vertical="center"/>
    </xf>
    <xf numFmtId="0" fontId="4" fillId="2" borderId="0" xfId="1" applyFont="1" applyFill="1" applyAlignment="1">
      <alignment vertical="center"/>
    </xf>
    <xf numFmtId="0" fontId="12" fillId="4" borderId="0" xfId="6" applyFont="1" applyFill="1" applyAlignment="1">
      <alignment vertical="center"/>
    </xf>
    <xf numFmtId="0" fontId="1" fillId="2" borderId="0" xfId="7" applyFill="1" applyAlignment="1">
      <alignment vertical="center"/>
    </xf>
    <xf numFmtId="49" fontId="4" fillId="2" borderId="0" xfId="7" applyNumberFormat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10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</cellXfs>
  <cellStyles count="8">
    <cellStyle name="Millares 2" xfId="3" xr:uid="{C40E9898-6FA4-4DF3-B062-09EF1A42566F}"/>
    <cellStyle name="Millares 3" xfId="5" xr:uid="{3FD26BFB-FE45-4FB6-909A-DA2DE3C9B69E}"/>
    <cellStyle name="Normal" xfId="0" builtinId="0"/>
    <cellStyle name="Normal 2" xfId="1" xr:uid="{A336EC76-E3CD-43E8-952C-E960258B9066}"/>
    <cellStyle name="Normal 2 2" xfId="7" xr:uid="{3D335F64-F1DB-4F84-BE33-8263FA1F070B}"/>
    <cellStyle name="Normal 3" xfId="6" xr:uid="{A22037C5-B566-4418-A527-AA910B3BFF84}"/>
    <cellStyle name="Porcentaje 2" xfId="2" xr:uid="{8067925F-9D27-4E98-8C5E-A027819D1A29}"/>
    <cellStyle name="Porcentaje 3" xfId="4" xr:uid="{04814D94-FC5B-4D87-9236-E46EB1FC18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488155</xdr:colOff>
      <xdr:row>0</xdr:row>
      <xdr:rowOff>107160</xdr:rowOff>
    </xdr:from>
    <xdr:to>
      <xdr:col>4</xdr:col>
      <xdr:colOff>59530</xdr:colOff>
      <xdr:row>4</xdr:row>
      <xdr:rowOff>164310</xdr:rowOff>
    </xdr:to>
    <xdr:pic>
      <xdr:nvPicPr>
        <xdr:cNvPr id="2" name="Imagen 1" descr="Escudo de Colombia&#10;Agencia para la Reincorporación y la Normalización - ARN">
          <a:extLst>
            <a:ext uri="{FF2B5EF4-FFF2-40B4-BE49-F238E27FC236}">
              <a16:creationId xmlns:a16="http://schemas.microsoft.com/office/drawing/2014/main" id="{1CCDE50C-45D8-47E4-ACA4-C7CC04B159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66" b="14530"/>
        <a:stretch/>
      </xdr:blipFill>
      <xdr:spPr bwMode="auto">
        <a:xfrm>
          <a:off x="488155" y="107160"/>
          <a:ext cx="1590675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integracion.sharepoint.com/sites/GrupodePresupuesto/Documentos%20compartidos/Presupuesto/Presupuesto/Informes/2024/Septiembre/Ejecuci&#243;n%20agregada%20Sep2024.xlsx" TargetMode="External"/><Relationship Id="rId1" Type="http://schemas.openxmlformats.org/officeDocument/2006/relationships/externalLinkPath" Target="https://reintegracion.sharepoint.com/sites/GrupodePresupuesto/Documentos%20compartidos/Presupuesto/Presupuesto/Informes/2024/Septiembre/Ejecuci&#243;n%20agregada%2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p"/>
      <sheetName val="Din Sep"/>
      <sheetName val="Publicar Sep"/>
    </sheetNames>
    <sheetDataSet>
      <sheetData sheetId="0"/>
      <sheetData sheetId="1">
        <row r="6">
          <cell r="E6">
            <v>32552000000</v>
          </cell>
          <cell r="F6">
            <v>20873318903</v>
          </cell>
          <cell r="H6">
            <v>20872529561</v>
          </cell>
        </row>
        <row r="7">
          <cell r="E7">
            <v>12491000000</v>
          </cell>
          <cell r="F7">
            <v>8230645329</v>
          </cell>
          <cell r="H7">
            <v>8230645329</v>
          </cell>
        </row>
        <row r="8">
          <cell r="E8">
            <v>4249000000</v>
          </cell>
          <cell r="F8">
            <v>2651365907</v>
          </cell>
          <cell r="H8">
            <v>2650383646</v>
          </cell>
        </row>
        <row r="10">
          <cell r="E10">
            <v>9286000000</v>
          </cell>
          <cell r="F10">
            <v>7210518290.1800003</v>
          </cell>
          <cell r="H10">
            <v>4004046762.96</v>
          </cell>
        </row>
        <row r="12">
          <cell r="E12">
            <v>258732641713</v>
          </cell>
          <cell r="F12">
            <v>211057789190.72</v>
          </cell>
          <cell r="H12">
            <v>111528008229.25</v>
          </cell>
        </row>
        <row r="13">
          <cell r="E13">
            <v>150000000</v>
          </cell>
          <cell r="F13">
            <v>109474144</v>
          </cell>
          <cell r="H13">
            <v>100723839</v>
          </cell>
        </row>
        <row r="14">
          <cell r="E14">
            <v>4358287</v>
          </cell>
          <cell r="F14">
            <v>4358287</v>
          </cell>
          <cell r="H14">
            <v>4358287</v>
          </cell>
        </row>
        <row r="16">
          <cell r="E16">
            <v>20000000</v>
          </cell>
          <cell r="F16">
            <v>15036100</v>
          </cell>
          <cell r="H16">
            <v>15036100</v>
          </cell>
        </row>
        <row r="17">
          <cell r="E17">
            <v>718000000</v>
          </cell>
          <cell r="F17">
            <v>0</v>
          </cell>
          <cell r="H17">
            <v>0</v>
          </cell>
        </row>
        <row r="19">
          <cell r="E19">
            <v>1693582285</v>
          </cell>
          <cell r="F19">
            <v>1693582285</v>
          </cell>
          <cell r="H19">
            <v>846791142</v>
          </cell>
        </row>
        <row r="20">
          <cell r="E20">
            <v>423395571</v>
          </cell>
          <cell r="F20">
            <v>423395571</v>
          </cell>
          <cell r="H20">
            <v>423395571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5624F-7EDB-4FEA-86E0-0609F86EF732}">
  <sheetPr>
    <tabColor theme="0" tint="-0.499984740745262"/>
    <pageSetUpPr fitToPage="1"/>
  </sheetPr>
  <dimension ref="A1:N67"/>
  <sheetViews>
    <sheetView tabSelected="1" zoomScale="80" zoomScaleNormal="80" workbookViewId="0">
      <selection activeCell="K1" sqref="K1"/>
    </sheetView>
  </sheetViews>
  <sheetFormatPr baseColWidth="10" defaultRowHeight="15" x14ac:dyDescent="0.25"/>
  <cols>
    <col min="1" max="5" width="7.5703125" style="1" customWidth="1"/>
    <col min="6" max="6" width="34.85546875" style="1" customWidth="1"/>
    <col min="7" max="7" width="21.85546875" style="1" bestFit="1" customWidth="1"/>
    <col min="8" max="9" width="22.42578125" style="1" bestFit="1" customWidth="1"/>
    <col min="10" max="10" width="10" style="5" bestFit="1" customWidth="1"/>
    <col min="11" max="11" width="22.42578125" style="1" bestFit="1" customWidth="1"/>
    <col min="12" max="12" width="10" style="6" bestFit="1" customWidth="1"/>
    <col min="13" max="13" width="17.85546875" style="1" bestFit="1" customWidth="1"/>
    <col min="14" max="14" width="14.7109375" style="1" bestFit="1" customWidth="1"/>
    <col min="15" max="16384" width="11.42578125" style="1"/>
  </cols>
  <sheetData>
    <row r="1" spans="1:14" x14ac:dyDescent="0.25">
      <c r="N1" s="1" t="s">
        <v>48</v>
      </c>
    </row>
    <row r="2" spans="1:14" x14ac:dyDescent="0.2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5" spans="1:14" x14ac:dyDescent="0.25">
      <c r="A5" s="55" t="s">
        <v>51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x14ac:dyDescent="0.25">
      <c r="A6" s="57" t="s">
        <v>55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4" x14ac:dyDescent="0.25">
      <c r="H7" s="4"/>
    </row>
    <row r="8" spans="1:14" s="2" customFormat="1" ht="25.5" x14ac:dyDescent="0.25">
      <c r="A8" s="7" t="s">
        <v>2</v>
      </c>
      <c r="B8" s="7" t="s">
        <v>3</v>
      </c>
      <c r="C8" s="7" t="s">
        <v>4</v>
      </c>
      <c r="D8" s="7" t="s">
        <v>5</v>
      </c>
      <c r="E8" s="8" t="s">
        <v>6</v>
      </c>
      <c r="F8" s="58" t="s">
        <v>7</v>
      </c>
      <c r="G8" s="58"/>
      <c r="H8" s="8" t="s">
        <v>8</v>
      </c>
      <c r="I8" s="8" t="s">
        <v>9</v>
      </c>
      <c r="J8" s="9" t="s">
        <v>10</v>
      </c>
      <c r="K8" s="8" t="s">
        <v>11</v>
      </c>
      <c r="L8" s="10" t="s">
        <v>10</v>
      </c>
    </row>
    <row r="9" spans="1:14" ht="7.5" customHeight="1" x14ac:dyDescent="0.25"/>
    <row r="10" spans="1:14" ht="20.25" customHeight="1" x14ac:dyDescent="0.25">
      <c r="E10" s="11"/>
      <c r="F10" s="12" t="s">
        <v>12</v>
      </c>
      <c r="G10" s="13"/>
      <c r="H10" s="14">
        <f>H40+H48</f>
        <v>320319977856</v>
      </c>
      <c r="I10" s="14">
        <f>I40+I48</f>
        <v>252269484006.89999</v>
      </c>
      <c r="J10" s="15">
        <f>+I10/H10</f>
        <v>0.78755463738296039</v>
      </c>
      <c r="K10" s="14">
        <f>K40+K48</f>
        <v>148675918467.20999</v>
      </c>
      <c r="L10" s="15">
        <f>+K10/H10</f>
        <v>0.46414812919988191</v>
      </c>
      <c r="M10" s="16"/>
      <c r="N10" s="16"/>
    </row>
    <row r="11" spans="1:14" ht="12" customHeight="1" x14ac:dyDescent="0.25">
      <c r="E11" s="11"/>
      <c r="F11" s="17"/>
      <c r="H11" s="4"/>
      <c r="I11" s="4"/>
      <c r="K11" s="4"/>
      <c r="M11" s="4"/>
      <c r="N11" s="4"/>
    </row>
    <row r="12" spans="1:14" x14ac:dyDescent="0.25">
      <c r="E12" s="11"/>
      <c r="F12" s="17" t="s">
        <v>13</v>
      </c>
      <c r="H12" s="4"/>
      <c r="I12" s="4"/>
      <c r="K12" s="4"/>
    </row>
    <row r="13" spans="1:14" ht="6.75" customHeight="1" x14ac:dyDescent="0.25">
      <c r="E13" s="11"/>
    </row>
    <row r="14" spans="1:14" x14ac:dyDescent="0.25">
      <c r="A14" s="18" t="s">
        <v>14</v>
      </c>
      <c r="B14" s="18"/>
      <c r="C14" s="18"/>
      <c r="D14" s="18"/>
      <c r="E14" s="19"/>
      <c r="F14" s="20" t="s">
        <v>15</v>
      </c>
      <c r="G14" s="21"/>
      <c r="H14" s="22">
        <f>+H15</f>
        <v>49292000000</v>
      </c>
      <c r="I14" s="22">
        <f>+I15</f>
        <v>31755330139</v>
      </c>
      <c r="J14" s="23">
        <f>+I14/H14</f>
        <v>0.64422888377424326</v>
      </c>
      <c r="K14" s="22">
        <f>+K15</f>
        <v>31753558536</v>
      </c>
      <c r="L14" s="23">
        <f>+K14/H14</f>
        <v>0.64419294278990502</v>
      </c>
    </row>
    <row r="15" spans="1:14" ht="15" customHeight="1" x14ac:dyDescent="0.25">
      <c r="A15" s="24" t="s">
        <v>14</v>
      </c>
      <c r="B15" s="24" t="s">
        <v>14</v>
      </c>
      <c r="C15" s="24"/>
      <c r="D15" s="24"/>
      <c r="E15" s="25"/>
      <c r="F15" s="54" t="s">
        <v>16</v>
      </c>
      <c r="G15" s="54"/>
      <c r="H15" s="26">
        <f>SUM(H16:H18)</f>
        <v>49292000000</v>
      </c>
      <c r="I15" s="26">
        <f>SUM(I16:I18)</f>
        <v>31755330139</v>
      </c>
      <c r="J15" s="23"/>
      <c r="K15" s="26">
        <f>SUM(K16:K18)</f>
        <v>31753558536</v>
      </c>
      <c r="L15" s="23"/>
      <c r="M15" s="17"/>
    </row>
    <row r="16" spans="1:14" x14ac:dyDescent="0.25">
      <c r="A16" s="27" t="s">
        <v>14</v>
      </c>
      <c r="B16" s="27" t="s">
        <v>14</v>
      </c>
      <c r="C16" s="27" t="s">
        <v>14</v>
      </c>
      <c r="D16" s="27"/>
      <c r="E16" s="6">
        <v>10</v>
      </c>
      <c r="F16" s="52" t="s">
        <v>17</v>
      </c>
      <c r="G16" s="52"/>
      <c r="H16" s="29">
        <f>'[1]Din Sep'!E6</f>
        <v>32552000000</v>
      </c>
      <c r="I16" s="29">
        <f>'[1]Din Sep'!F6</f>
        <v>20873318903</v>
      </c>
      <c r="J16" s="23"/>
      <c r="K16" s="29">
        <f>'[1]Din Sep'!H6</f>
        <v>20872529561</v>
      </c>
      <c r="L16" s="23"/>
    </row>
    <row r="17" spans="1:13" x14ac:dyDescent="0.25">
      <c r="A17" s="27" t="s">
        <v>14</v>
      </c>
      <c r="B17" s="27" t="s">
        <v>14</v>
      </c>
      <c r="C17" s="27" t="s">
        <v>18</v>
      </c>
      <c r="D17" s="27"/>
      <c r="E17" s="6">
        <v>10</v>
      </c>
      <c r="F17" s="52" t="s">
        <v>19</v>
      </c>
      <c r="G17" s="52"/>
      <c r="H17" s="29">
        <f>'[1]Din Sep'!E7</f>
        <v>12491000000</v>
      </c>
      <c r="I17" s="29">
        <f>'[1]Din Sep'!F7</f>
        <v>8230645329</v>
      </c>
      <c r="J17" s="23"/>
      <c r="K17" s="29">
        <f>'[1]Din Sep'!H7</f>
        <v>8230645329</v>
      </c>
      <c r="L17" s="23"/>
    </row>
    <row r="18" spans="1:13" ht="12" customHeight="1" x14ac:dyDescent="0.25">
      <c r="A18" s="27" t="s">
        <v>14</v>
      </c>
      <c r="B18" s="27" t="s">
        <v>14</v>
      </c>
      <c r="C18" s="27" t="s">
        <v>20</v>
      </c>
      <c r="D18" s="27"/>
      <c r="E18" s="6">
        <v>10</v>
      </c>
      <c r="F18" s="52" t="s">
        <v>21</v>
      </c>
      <c r="G18" s="52"/>
      <c r="H18" s="29">
        <f>'[1]Din Sep'!E8</f>
        <v>4249000000</v>
      </c>
      <c r="I18" s="29">
        <f>'[1]Din Sep'!F8</f>
        <v>2651365907</v>
      </c>
      <c r="J18" s="23"/>
      <c r="K18" s="29">
        <f>'[1]Din Sep'!H8</f>
        <v>2650383646</v>
      </c>
      <c r="L18" s="23"/>
    </row>
    <row r="19" spans="1:13" ht="21.75" customHeight="1" x14ac:dyDescent="0.25">
      <c r="A19" s="18"/>
      <c r="B19" s="18"/>
      <c r="C19" s="18"/>
      <c r="D19" s="18"/>
      <c r="E19" s="19"/>
      <c r="F19" s="20"/>
      <c r="G19" s="20"/>
    </row>
    <row r="20" spans="1:13" ht="21.75" customHeight="1" x14ac:dyDescent="0.25">
      <c r="A20" s="18" t="s">
        <v>18</v>
      </c>
      <c r="B20" s="18"/>
      <c r="C20" s="18"/>
      <c r="D20" s="18"/>
      <c r="E20" s="19"/>
      <c r="F20" s="20" t="s">
        <v>22</v>
      </c>
      <c r="G20" s="20"/>
      <c r="H20" s="22">
        <f>SUM(H21:H21)</f>
        <v>9286000000</v>
      </c>
      <c r="I20" s="22">
        <f>SUM(I21:I21)</f>
        <v>7210518290.1800003</v>
      </c>
      <c r="J20" s="23">
        <f>+I20/H20</f>
        <v>0.77649346222054705</v>
      </c>
      <c r="K20" s="22">
        <f>SUM(K21:K21)</f>
        <v>4004046762.96</v>
      </c>
      <c r="L20" s="23">
        <f>+K20/H20</f>
        <v>0.43119176857204394</v>
      </c>
    </row>
    <row r="21" spans="1:13" ht="18" customHeight="1" x14ac:dyDescent="0.25">
      <c r="A21" s="24" t="s">
        <v>18</v>
      </c>
      <c r="B21" s="24"/>
      <c r="C21" s="24"/>
      <c r="D21" s="24"/>
      <c r="E21" s="19">
        <v>10</v>
      </c>
      <c r="F21" s="54" t="s">
        <v>22</v>
      </c>
      <c r="G21" s="54"/>
      <c r="H21" s="29">
        <f>'[1]Din Sep'!E10</f>
        <v>9286000000</v>
      </c>
      <c r="I21" s="29">
        <f>'[1]Din Sep'!F10</f>
        <v>7210518290.1800003</v>
      </c>
      <c r="K21" s="29">
        <f>'[1]Din Sep'!H10</f>
        <v>4004046762.96</v>
      </c>
      <c r="L21" s="5"/>
    </row>
    <row r="22" spans="1:13" ht="18" customHeight="1" x14ac:dyDescent="0.25">
      <c r="A22" s="30"/>
      <c r="B22" s="30"/>
      <c r="C22" s="30"/>
      <c r="D22" s="30"/>
      <c r="E22" s="31"/>
      <c r="F22" s="28"/>
      <c r="G22" s="28"/>
      <c r="H22" s="32"/>
      <c r="I22" s="32"/>
      <c r="K22" s="32"/>
    </row>
    <row r="23" spans="1:13" ht="27.75" customHeight="1" x14ac:dyDescent="0.25">
      <c r="A23" s="18" t="s">
        <v>20</v>
      </c>
      <c r="B23" s="18"/>
      <c r="C23" s="18"/>
      <c r="D23" s="18"/>
      <c r="E23" s="19"/>
      <c r="F23" s="20" t="s">
        <v>23</v>
      </c>
      <c r="G23" s="28"/>
      <c r="H23" s="22">
        <f>+H24+H27+H30</f>
        <v>258887000000</v>
      </c>
      <c r="I23" s="22">
        <f>+I24+I27+I30</f>
        <v>211171621621.72</v>
      </c>
      <c r="J23" s="23">
        <f>+I23/H23</f>
        <v>0.81569032675151709</v>
      </c>
      <c r="K23" s="22">
        <f>+K24+K27+K30</f>
        <v>111633090355.25</v>
      </c>
      <c r="L23" s="23">
        <f>+K23/H23</f>
        <v>0.4312039243192976</v>
      </c>
    </row>
    <row r="24" spans="1:13" x14ac:dyDescent="0.25">
      <c r="A24" s="18" t="s">
        <v>20</v>
      </c>
      <c r="B24" s="18" t="s">
        <v>20</v>
      </c>
      <c r="C24" s="18"/>
      <c r="D24" s="18"/>
      <c r="E24" s="19"/>
      <c r="F24" s="50" t="s">
        <v>24</v>
      </c>
      <c r="G24" s="50"/>
      <c r="H24" s="32">
        <f>H25</f>
        <v>258732641713</v>
      </c>
      <c r="I24" s="32">
        <f>I25</f>
        <v>211057789190.72</v>
      </c>
      <c r="K24" s="32">
        <f>K25</f>
        <v>111528008229.25</v>
      </c>
    </row>
    <row r="25" spans="1:13" ht="30.75" customHeight="1" x14ac:dyDescent="0.25">
      <c r="A25" s="27" t="s">
        <v>20</v>
      </c>
      <c r="B25" s="27" t="s">
        <v>20</v>
      </c>
      <c r="C25" s="27" t="s">
        <v>14</v>
      </c>
      <c r="D25" s="27"/>
      <c r="E25" s="31"/>
      <c r="F25" s="52" t="s">
        <v>25</v>
      </c>
      <c r="G25" s="52"/>
      <c r="H25" s="29">
        <f>H26</f>
        <v>258732641713</v>
      </c>
      <c r="I25" s="29">
        <f>I26</f>
        <v>211057789190.72</v>
      </c>
      <c r="K25" s="29">
        <f>K26</f>
        <v>111528008229.25</v>
      </c>
      <c r="M25" s="46"/>
    </row>
    <row r="26" spans="1:13" ht="33" customHeight="1" x14ac:dyDescent="0.25">
      <c r="A26" s="27" t="s">
        <v>20</v>
      </c>
      <c r="B26" s="27" t="s">
        <v>20</v>
      </c>
      <c r="C26" s="27" t="s">
        <v>14</v>
      </c>
      <c r="D26" s="27" t="s">
        <v>26</v>
      </c>
      <c r="E26" s="31">
        <v>10</v>
      </c>
      <c r="F26" s="52" t="s">
        <v>27</v>
      </c>
      <c r="G26" s="52"/>
      <c r="H26" s="33">
        <f>'[1]Din Sep'!E12</f>
        <v>258732641713</v>
      </c>
      <c r="I26" s="33">
        <f>'[1]Din Sep'!F12</f>
        <v>211057789190.72</v>
      </c>
      <c r="J26" s="34"/>
      <c r="K26" s="33">
        <f>'[1]Din Sep'!H12</f>
        <v>111528008229.25</v>
      </c>
      <c r="L26" s="34"/>
    </row>
    <row r="27" spans="1:13" ht="27" customHeight="1" x14ac:dyDescent="0.25">
      <c r="A27" s="18" t="s">
        <v>20</v>
      </c>
      <c r="B27" s="18" t="s">
        <v>28</v>
      </c>
      <c r="C27" s="18"/>
      <c r="D27" s="18"/>
      <c r="E27" s="19"/>
      <c r="F27" s="53" t="s">
        <v>29</v>
      </c>
      <c r="G27" s="53"/>
      <c r="H27" s="32">
        <f>H28</f>
        <v>150000000</v>
      </c>
      <c r="I27" s="32">
        <f>I28</f>
        <v>109474144</v>
      </c>
      <c r="K27" s="32">
        <f>K28</f>
        <v>100723839</v>
      </c>
    </row>
    <row r="28" spans="1:13" ht="30.75" customHeight="1" x14ac:dyDescent="0.25">
      <c r="A28" s="27" t="s">
        <v>20</v>
      </c>
      <c r="B28" s="27" t="s">
        <v>28</v>
      </c>
      <c r="C28" s="27" t="s">
        <v>18</v>
      </c>
      <c r="D28" s="27"/>
      <c r="E28" s="31"/>
      <c r="F28" s="52" t="s">
        <v>30</v>
      </c>
      <c r="G28" s="52"/>
      <c r="H28" s="35">
        <f>H29</f>
        <v>150000000</v>
      </c>
      <c r="I28" s="35">
        <f>I29</f>
        <v>109474144</v>
      </c>
      <c r="K28" s="35">
        <f>K29</f>
        <v>100723839</v>
      </c>
    </row>
    <row r="29" spans="1:13" ht="30" customHeight="1" x14ac:dyDescent="0.25">
      <c r="A29" s="27" t="s">
        <v>20</v>
      </c>
      <c r="B29" s="27" t="s">
        <v>28</v>
      </c>
      <c r="C29" s="27" t="s">
        <v>18</v>
      </c>
      <c r="D29" s="27" t="s">
        <v>31</v>
      </c>
      <c r="E29" s="31">
        <v>10</v>
      </c>
      <c r="F29" s="52" t="s">
        <v>32</v>
      </c>
      <c r="G29" s="52"/>
      <c r="H29" s="33">
        <f>'[1]Din Sep'!E13</f>
        <v>150000000</v>
      </c>
      <c r="I29" s="33">
        <f>'[1]Din Sep'!F13</f>
        <v>109474144</v>
      </c>
      <c r="J29" s="34"/>
      <c r="K29" s="33">
        <f>'[1]Din Sep'!H13</f>
        <v>100723839</v>
      </c>
      <c r="L29" s="34"/>
    </row>
    <row r="30" spans="1:13" ht="27" customHeight="1" x14ac:dyDescent="0.25">
      <c r="A30" s="18" t="s">
        <v>20</v>
      </c>
      <c r="B30" s="18" t="s">
        <v>49</v>
      </c>
      <c r="C30" s="18"/>
      <c r="D30" s="18"/>
      <c r="E30" s="19"/>
      <c r="F30" s="50" t="s">
        <v>50</v>
      </c>
      <c r="G30" s="50"/>
      <c r="H30" s="32">
        <f>H31</f>
        <v>4358287</v>
      </c>
      <c r="I30" s="32">
        <f>I31</f>
        <v>4358287</v>
      </c>
      <c r="K30" s="32">
        <f>K31</f>
        <v>4358287</v>
      </c>
    </row>
    <row r="31" spans="1:13" ht="30.75" customHeight="1" x14ac:dyDescent="0.25">
      <c r="A31" s="27" t="s">
        <v>20</v>
      </c>
      <c r="B31" s="27" t="s">
        <v>49</v>
      </c>
      <c r="C31" s="27"/>
      <c r="D31" s="27"/>
      <c r="E31" s="31">
        <v>10</v>
      </c>
      <c r="F31" s="38" t="s">
        <v>50</v>
      </c>
      <c r="G31" s="38"/>
      <c r="H31" s="33">
        <f>'[1]Din Sep'!E14</f>
        <v>4358287</v>
      </c>
      <c r="I31" s="33">
        <f>'[1]Din Sep'!F14</f>
        <v>4358287</v>
      </c>
      <c r="J31" s="34"/>
      <c r="K31" s="33">
        <f>'[1]Din Sep'!H14</f>
        <v>4358287</v>
      </c>
      <c r="L31" s="34"/>
    </row>
    <row r="32" spans="1:13" ht="31.5" customHeight="1" x14ac:dyDescent="0.25">
      <c r="A32" s="27"/>
      <c r="B32" s="27"/>
      <c r="C32" s="27"/>
      <c r="D32" s="27"/>
      <c r="E32" s="31"/>
      <c r="F32" s="28"/>
      <c r="G32" s="28"/>
      <c r="H32" s="33"/>
      <c r="I32" s="33"/>
      <c r="J32" s="34"/>
      <c r="K32" s="33"/>
      <c r="L32" s="34"/>
    </row>
    <row r="33" spans="1:12" ht="32.25" customHeight="1" x14ac:dyDescent="0.25">
      <c r="A33" s="18" t="s">
        <v>33</v>
      </c>
      <c r="B33" s="18"/>
      <c r="C33" s="18"/>
      <c r="D33" s="18"/>
      <c r="E33" s="19"/>
      <c r="F33" s="50" t="s">
        <v>34</v>
      </c>
      <c r="G33" s="50"/>
      <c r="H33" s="36">
        <f>H34</f>
        <v>20000000</v>
      </c>
      <c r="I33" s="36">
        <f>I34</f>
        <v>15036100</v>
      </c>
      <c r="J33" s="37">
        <f>+I33/H33</f>
        <v>0.75180499999999995</v>
      </c>
      <c r="K33" s="36">
        <f>K34</f>
        <v>15036100</v>
      </c>
      <c r="L33" s="37">
        <f>+K33/H33</f>
        <v>0.75180499999999995</v>
      </c>
    </row>
    <row r="34" spans="1:12" ht="12" customHeight="1" x14ac:dyDescent="0.25">
      <c r="A34" s="27" t="s">
        <v>33</v>
      </c>
      <c r="B34" s="27" t="s">
        <v>14</v>
      </c>
      <c r="C34" s="27"/>
      <c r="D34" s="27"/>
      <c r="E34" s="31">
        <v>10</v>
      </c>
      <c r="F34" s="38" t="s">
        <v>35</v>
      </c>
      <c r="G34" s="38"/>
      <c r="H34" s="33">
        <f>'[1]Din Sep'!E16</f>
        <v>20000000</v>
      </c>
      <c r="I34" s="33">
        <f>'[1]Din Sep'!F16</f>
        <v>15036100</v>
      </c>
      <c r="J34" s="39"/>
      <c r="K34" s="33">
        <f>'[1]Din Sep'!H16</f>
        <v>15036100</v>
      </c>
      <c r="L34" s="34"/>
    </row>
    <row r="35" spans="1:12" ht="15" customHeight="1" x14ac:dyDescent="0.25">
      <c r="A35" s="27"/>
      <c r="B35" s="27"/>
      <c r="C35" s="27"/>
      <c r="D35" s="27"/>
      <c r="E35" s="31"/>
      <c r="F35" s="38"/>
      <c r="G35" s="38"/>
      <c r="H35" s="33"/>
      <c r="I35" s="33"/>
      <c r="J35" s="39"/>
      <c r="K35" s="33"/>
      <c r="L35" s="34"/>
    </row>
    <row r="36" spans="1:12" ht="31.5" customHeight="1" x14ac:dyDescent="0.25">
      <c r="A36" s="18" t="s">
        <v>33</v>
      </c>
      <c r="B36" s="18"/>
      <c r="C36" s="18"/>
      <c r="D36" s="18"/>
      <c r="E36" s="19"/>
      <c r="F36" s="50" t="s">
        <v>34</v>
      </c>
      <c r="G36" s="50"/>
      <c r="H36" s="36">
        <f>H37</f>
        <v>718000000</v>
      </c>
      <c r="I36" s="36">
        <f>I37</f>
        <v>0</v>
      </c>
      <c r="J36" s="37">
        <f>+I36/H36</f>
        <v>0</v>
      </c>
      <c r="K36" s="36">
        <f>K37</f>
        <v>0</v>
      </c>
      <c r="L36" s="37">
        <f>+K36/H36</f>
        <v>0</v>
      </c>
    </row>
    <row r="37" spans="1:12" ht="19.5" customHeight="1" x14ac:dyDescent="0.25">
      <c r="A37" s="27" t="s">
        <v>33</v>
      </c>
      <c r="B37" s="27" t="s">
        <v>28</v>
      </c>
      <c r="C37" s="27"/>
      <c r="D37" s="27"/>
      <c r="E37" s="31"/>
      <c r="F37" s="38" t="s">
        <v>36</v>
      </c>
      <c r="G37" s="38"/>
      <c r="H37" s="33">
        <f>SUM(H38:H38)</f>
        <v>718000000</v>
      </c>
      <c r="I37" s="33">
        <f>SUM(I38:I38)</f>
        <v>0</v>
      </c>
      <c r="J37" s="39"/>
      <c r="K37" s="33">
        <f>SUM(K38:K38)</f>
        <v>0</v>
      </c>
      <c r="L37" s="34"/>
    </row>
    <row r="38" spans="1:12" ht="27.75" customHeight="1" x14ac:dyDescent="0.25">
      <c r="A38" s="27" t="s">
        <v>33</v>
      </c>
      <c r="B38" s="27" t="s">
        <v>28</v>
      </c>
      <c r="C38" s="27" t="s">
        <v>14</v>
      </c>
      <c r="D38" s="27"/>
      <c r="E38" s="31">
        <v>11</v>
      </c>
      <c r="F38" s="38" t="s">
        <v>37</v>
      </c>
      <c r="G38" s="38"/>
      <c r="H38" s="33">
        <f>'[1]Din Sep'!E17</f>
        <v>718000000</v>
      </c>
      <c r="I38" s="33">
        <f>'[1]Din Sep'!F17</f>
        <v>0</v>
      </c>
      <c r="J38" s="39"/>
      <c r="K38" s="33">
        <f>'[1]Din Sep'!H17</f>
        <v>0</v>
      </c>
      <c r="L38" s="34"/>
    </row>
    <row r="39" spans="1:12" ht="15" customHeight="1" x14ac:dyDescent="0.25">
      <c r="A39" s="27"/>
      <c r="B39" s="27"/>
      <c r="C39" s="27"/>
      <c r="D39" s="27"/>
      <c r="E39" s="31"/>
      <c r="F39" s="38"/>
      <c r="G39" s="38"/>
      <c r="H39" s="33"/>
      <c r="I39" s="33"/>
      <c r="J39" s="39"/>
      <c r="K39" s="33"/>
      <c r="L39" s="34"/>
    </row>
    <row r="40" spans="1:12" ht="25.5" customHeight="1" x14ac:dyDescent="0.25">
      <c r="A40" s="27"/>
      <c r="B40" s="27"/>
      <c r="C40" s="27"/>
      <c r="D40" s="27"/>
      <c r="E40" s="31"/>
      <c r="F40" s="51" t="s">
        <v>38</v>
      </c>
      <c r="G40" s="51"/>
      <c r="H40" s="41">
        <f>H14+H20+H23+H33+H36</f>
        <v>318203000000</v>
      </c>
      <c r="I40" s="41">
        <f>I14+I20+I23+I33+I36</f>
        <v>250152506150.89999</v>
      </c>
      <c r="J40" s="42">
        <f>+I40/H40</f>
        <v>0.78614125621348629</v>
      </c>
      <c r="K40" s="41">
        <f>K14+K20+K23+K33+K36</f>
        <v>147405731754.20999</v>
      </c>
      <c r="L40" s="15">
        <f>+K40/H40</f>
        <v>0.46324431810576894</v>
      </c>
    </row>
    <row r="41" spans="1:12" ht="30.75" customHeight="1" x14ac:dyDescent="0.25">
      <c r="A41" s="30"/>
      <c r="B41" s="30"/>
      <c r="C41" s="30"/>
      <c r="D41" s="30"/>
      <c r="E41" s="31"/>
      <c r="F41" s="28"/>
      <c r="G41" s="28"/>
    </row>
    <row r="42" spans="1:12" ht="19.5" customHeight="1" x14ac:dyDescent="0.25">
      <c r="A42" s="18"/>
      <c r="B42" s="18"/>
      <c r="C42" s="18"/>
      <c r="D42" s="18"/>
      <c r="E42" s="19"/>
      <c r="F42" s="20" t="s">
        <v>39</v>
      </c>
      <c r="G42" s="28"/>
      <c r="H42" s="22">
        <f>+H43</f>
        <v>2116977856</v>
      </c>
      <c r="I42" s="22">
        <f>+I43</f>
        <v>2116977856</v>
      </c>
      <c r="J42" s="23">
        <f>+I42/H42</f>
        <v>1</v>
      </c>
      <c r="K42" s="22">
        <f>+K43</f>
        <v>1270186713</v>
      </c>
      <c r="L42" s="23">
        <f>+K42/H42</f>
        <v>0.59999999971657714</v>
      </c>
    </row>
    <row r="43" spans="1:12" ht="39" customHeight="1" x14ac:dyDescent="0.25">
      <c r="A43" s="18" t="s">
        <v>40</v>
      </c>
      <c r="B43" s="27"/>
      <c r="C43" s="27"/>
      <c r="D43" s="27"/>
      <c r="E43" s="31"/>
      <c r="F43" s="52" t="s">
        <v>41</v>
      </c>
      <c r="G43" s="52"/>
      <c r="H43" s="22">
        <f>H44</f>
        <v>2116977856</v>
      </c>
      <c r="I43" s="22">
        <f>I44</f>
        <v>2116977856</v>
      </c>
      <c r="J43" s="23"/>
      <c r="K43" s="22">
        <f>K44</f>
        <v>1270186713</v>
      </c>
      <c r="L43" s="23"/>
    </row>
    <row r="44" spans="1:12" ht="30.75" customHeight="1" x14ac:dyDescent="0.25">
      <c r="A44" s="18" t="s">
        <v>40</v>
      </c>
      <c r="B44" s="27">
        <v>1000</v>
      </c>
      <c r="C44" s="27"/>
      <c r="D44" s="27"/>
      <c r="E44" s="31"/>
      <c r="F44" s="52" t="s">
        <v>42</v>
      </c>
      <c r="G44" s="52"/>
      <c r="H44" s="22">
        <f>SUM(H45:H46)</f>
        <v>2116977856</v>
      </c>
      <c r="I44" s="22">
        <f>SUM(I45:I46)</f>
        <v>2116977856</v>
      </c>
      <c r="J44" s="23"/>
      <c r="K44" s="22">
        <f>SUM(K45:K46)</f>
        <v>1270186713</v>
      </c>
      <c r="L44" s="23"/>
    </row>
    <row r="45" spans="1:12" ht="48.75" customHeight="1" x14ac:dyDescent="0.25">
      <c r="A45" s="18" t="s">
        <v>40</v>
      </c>
      <c r="B45" s="27">
        <v>1000</v>
      </c>
      <c r="C45" s="27" t="s">
        <v>43</v>
      </c>
      <c r="D45" s="27" t="s">
        <v>44</v>
      </c>
      <c r="E45" s="31">
        <v>11</v>
      </c>
      <c r="F45" s="52" t="s">
        <v>52</v>
      </c>
      <c r="G45" s="52"/>
      <c r="H45" s="29">
        <f>'[1]Din Sep'!E19</f>
        <v>1693582285</v>
      </c>
      <c r="I45" s="29">
        <f>'[1]Din Sep'!F19</f>
        <v>1693582285</v>
      </c>
      <c r="K45" s="29">
        <f>'[1]Din Sep'!H19</f>
        <v>846791142</v>
      </c>
      <c r="L45" s="23"/>
    </row>
    <row r="46" spans="1:12" ht="48.75" customHeight="1" x14ac:dyDescent="0.25">
      <c r="A46" s="18" t="s">
        <v>40</v>
      </c>
      <c r="B46" s="27">
        <v>1000</v>
      </c>
      <c r="C46" s="27" t="s">
        <v>45</v>
      </c>
      <c r="D46" s="27" t="s">
        <v>44</v>
      </c>
      <c r="E46" s="31">
        <v>11</v>
      </c>
      <c r="F46" s="52" t="s">
        <v>52</v>
      </c>
      <c r="G46" s="52"/>
      <c r="H46" s="29">
        <f>'[1]Din Sep'!E20</f>
        <v>423395571</v>
      </c>
      <c r="I46" s="29">
        <f>'[1]Din Sep'!F20</f>
        <v>423395571</v>
      </c>
      <c r="K46" s="29">
        <f>'[1]Din Sep'!H20</f>
        <v>423395571</v>
      </c>
      <c r="L46" s="23"/>
    </row>
    <row r="47" spans="1:12" x14ac:dyDescent="0.25">
      <c r="A47" s="30"/>
      <c r="B47" s="30"/>
      <c r="C47" s="30"/>
      <c r="D47" s="30"/>
      <c r="E47" s="3"/>
      <c r="H47" s="32"/>
      <c r="I47" s="32"/>
      <c r="K47" s="32"/>
    </row>
    <row r="48" spans="1:12" x14ac:dyDescent="0.25">
      <c r="A48" s="30"/>
      <c r="B48" s="30"/>
      <c r="C48" s="30"/>
      <c r="D48" s="30"/>
      <c r="E48" s="3"/>
      <c r="F48" s="40" t="s">
        <v>46</v>
      </c>
      <c r="G48" s="43"/>
      <c r="H48" s="41">
        <f t="shared" ref="H48:L48" si="0">+H42</f>
        <v>2116977856</v>
      </c>
      <c r="I48" s="41">
        <f t="shared" si="0"/>
        <v>2116977856</v>
      </c>
      <c r="J48" s="42">
        <f t="shared" si="0"/>
        <v>1</v>
      </c>
      <c r="K48" s="41">
        <f t="shared" si="0"/>
        <v>1270186713</v>
      </c>
      <c r="L48" s="44">
        <f t="shared" si="0"/>
        <v>0.59999999971657714</v>
      </c>
    </row>
    <row r="49" spans="1:14" x14ac:dyDescent="0.25">
      <c r="A49" s="30"/>
      <c r="B49" s="30"/>
      <c r="C49" s="30"/>
      <c r="D49" s="30"/>
      <c r="E49" s="2"/>
      <c r="J49" s="6"/>
    </row>
    <row r="50" spans="1:14" x14ac:dyDescent="0.25">
      <c r="A50" s="30"/>
      <c r="B50" s="30"/>
      <c r="C50" s="30"/>
      <c r="D50" s="30"/>
      <c r="E50" s="2"/>
      <c r="J50" s="6"/>
    </row>
    <row r="51" spans="1:14" ht="15" customHeight="1" x14ac:dyDescent="0.25">
      <c r="A51" s="49" t="s">
        <v>53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8"/>
      <c r="N51" s="48"/>
    </row>
    <row r="52" spans="1:14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8"/>
      <c r="N52" s="48"/>
    </row>
    <row r="53" spans="1:14" x14ac:dyDescent="0.25">
      <c r="A53" s="30"/>
      <c r="B53" s="30"/>
      <c r="C53" s="30"/>
      <c r="D53" s="30"/>
      <c r="E53" s="2"/>
      <c r="J53" s="6"/>
    </row>
    <row r="54" spans="1:14" x14ac:dyDescent="0.25">
      <c r="A54" s="47" t="s">
        <v>47</v>
      </c>
      <c r="B54" s="30"/>
      <c r="C54" s="30"/>
      <c r="D54" s="30"/>
      <c r="E54" s="2"/>
      <c r="J54" s="6"/>
    </row>
    <row r="55" spans="1:14" x14ac:dyDescent="0.25">
      <c r="A55" s="47" t="s">
        <v>54</v>
      </c>
      <c r="B55" s="30"/>
      <c r="C55" s="30"/>
      <c r="D55" s="30"/>
      <c r="E55" s="2"/>
    </row>
    <row r="56" spans="1:14" x14ac:dyDescent="0.25">
      <c r="A56" s="47"/>
      <c r="B56" s="30"/>
      <c r="C56" s="30"/>
      <c r="D56" s="30"/>
      <c r="E56" s="2"/>
    </row>
    <row r="57" spans="1:14" x14ac:dyDescent="0.25">
      <c r="A57" s="30"/>
      <c r="B57" s="30"/>
      <c r="C57" s="30"/>
      <c r="D57" s="30"/>
      <c r="E57" s="2"/>
    </row>
    <row r="58" spans="1:14" x14ac:dyDescent="0.25">
      <c r="A58" s="30"/>
      <c r="B58" s="30"/>
      <c r="C58" s="30"/>
      <c r="D58" s="30"/>
      <c r="E58" s="2"/>
    </row>
    <row r="59" spans="1:14" x14ac:dyDescent="0.25">
      <c r="A59" s="30"/>
      <c r="B59" s="30"/>
      <c r="C59" s="30"/>
      <c r="D59" s="30"/>
      <c r="E59" s="2"/>
    </row>
    <row r="60" spans="1:14" x14ac:dyDescent="0.25">
      <c r="A60" s="30"/>
      <c r="B60" s="30"/>
      <c r="C60" s="30"/>
      <c r="D60" s="30"/>
      <c r="E60" s="2"/>
    </row>
    <row r="61" spans="1:14" x14ac:dyDescent="0.25">
      <c r="A61" s="30"/>
      <c r="B61" s="30"/>
      <c r="C61" s="30"/>
      <c r="D61" s="30"/>
      <c r="E61" s="2"/>
    </row>
    <row r="62" spans="1:14" x14ac:dyDescent="0.25">
      <c r="A62" s="30"/>
      <c r="B62" s="30"/>
      <c r="C62" s="30"/>
      <c r="D62" s="30"/>
      <c r="E62" s="2"/>
    </row>
    <row r="63" spans="1:14" x14ac:dyDescent="0.25">
      <c r="A63" s="30"/>
      <c r="B63" s="30"/>
      <c r="C63" s="30"/>
      <c r="D63" s="30"/>
      <c r="E63" s="2"/>
    </row>
    <row r="64" spans="1:14" x14ac:dyDescent="0.25">
      <c r="A64" s="30"/>
      <c r="B64" s="30"/>
      <c r="C64" s="30"/>
      <c r="D64" s="30"/>
      <c r="E64" s="2"/>
    </row>
    <row r="65" spans="1:4" x14ac:dyDescent="0.25">
      <c r="A65" s="45"/>
      <c r="B65" s="45"/>
      <c r="C65" s="45"/>
      <c r="D65" s="45"/>
    </row>
    <row r="66" spans="1:4" x14ac:dyDescent="0.25">
      <c r="A66" s="45"/>
      <c r="B66" s="45"/>
      <c r="C66" s="45"/>
      <c r="D66" s="45"/>
    </row>
    <row r="67" spans="1:4" x14ac:dyDescent="0.25">
      <c r="A67" s="45"/>
      <c r="B67" s="45"/>
      <c r="C67" s="45"/>
      <c r="D67" s="45"/>
    </row>
  </sheetData>
  <autoFilter ref="A8:L45" xr:uid="{00000000-0009-0000-0000-000002000000}">
    <filterColumn colId="5" showButton="0"/>
  </autoFilter>
  <mergeCells count="25">
    <mergeCell ref="F15:G15"/>
    <mergeCell ref="A2:L2"/>
    <mergeCell ref="A3:L3"/>
    <mergeCell ref="A5:L5"/>
    <mergeCell ref="A6:L6"/>
    <mergeCell ref="F8:G8"/>
    <mergeCell ref="F33:G33"/>
    <mergeCell ref="F16:G16"/>
    <mergeCell ref="F17:G17"/>
    <mergeCell ref="F18:G18"/>
    <mergeCell ref="F21:G21"/>
    <mergeCell ref="F24:G24"/>
    <mergeCell ref="F25:G25"/>
    <mergeCell ref="F26:G26"/>
    <mergeCell ref="F27:G27"/>
    <mergeCell ref="F28:G28"/>
    <mergeCell ref="F29:G29"/>
    <mergeCell ref="F30:G30"/>
    <mergeCell ref="A51:L52"/>
    <mergeCell ref="F36:G36"/>
    <mergeCell ref="F40:G40"/>
    <mergeCell ref="F43:G43"/>
    <mergeCell ref="F44:G44"/>
    <mergeCell ref="F45:G45"/>
    <mergeCell ref="F46:G46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landscape" verticalDpi="599" r:id="rId1"/>
  <ignoredErrors>
    <ignoredError sqref="A14:D46" numberStoredAsText="1"/>
    <ignoredError sqref="H10:J41 K2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581004244D4C40911EB61FCB4F2336" ma:contentTypeVersion="3" ma:contentTypeDescription="Crear nuevo documento." ma:contentTypeScope="" ma:versionID="2596491da49979f29e95b5d2ce20fd0f">
  <xsd:schema xmlns:xsd="http://www.w3.org/2001/XMLSchema" xmlns:xs="http://www.w3.org/2001/XMLSchema" xmlns:p="http://schemas.microsoft.com/office/2006/metadata/properties" xmlns:ns2="7a134c39-333c-4b73-9c61-d3c5e2872a01" xmlns:ns3="6e2a57a2-9d48-4009-82e5-3fe89fb6c543" targetNamespace="http://schemas.microsoft.com/office/2006/metadata/properties" ma:root="true" ma:fieldsID="41f8bf70b53c18001c45b642d5ebc003" ns2:_="" ns3:_="">
    <xsd:import namespace="7a134c39-333c-4b73-9c61-d3c5e2872a01"/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_x00f1_o"/>
                <xsd:element ref="ns2:MES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34c39-333c-4b73-9c61-d3c5e2872a01" elementFormDefault="qualified">
    <xsd:import namespace="http://schemas.microsoft.com/office/2006/documentManagement/types"/>
    <xsd:import namespace="http://schemas.microsoft.com/office/infopath/2007/PartnerControls"/>
    <xsd:element name="A_x00f1_o" ma:index="8" ma:displayName="Año" ma:format="Dropdown" ma:internalName="A_x00f1_o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ma:displayName="Mes" ma:default="Enero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7a134c39-333c-4b73-9c61-d3c5e2872a01">Septiembre</MES>
    <A_x00f1_o xmlns="7a134c39-333c-4b73-9c61-d3c5e2872a01">2024</A_x00f1_o>
    <_dlc_DocId xmlns="6e2a57a2-9d48-4009-82e5-3fe89fb6c543">3CFCSSYJ6V66-34-254</_dlc_DocId>
    <_dlc_DocIdUrl xmlns="6e2a57a2-9d48-4009-82e5-3fe89fb6c543">
      <Url>https://www.reincorporacion.gov.co/es/agencia/_layouts/15/DocIdRedir.aspx?ID=3CFCSSYJ6V66-34-254</Url>
      <Description>3CFCSSYJ6V66-34-254</Description>
    </_dlc_DocIdUrl>
  </documentManagement>
</p:properties>
</file>

<file path=customXml/itemProps1.xml><?xml version="1.0" encoding="utf-8"?>
<ds:datastoreItem xmlns:ds="http://schemas.openxmlformats.org/officeDocument/2006/customXml" ds:itemID="{7AD3C6E0-0C93-498E-9FB8-27504DB60F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B56B30-7BEE-4CD6-BCA3-35296F4F5BD0}"/>
</file>

<file path=customXml/itemProps3.xml><?xml version="1.0" encoding="utf-8"?>
<ds:datastoreItem xmlns:ds="http://schemas.openxmlformats.org/officeDocument/2006/customXml" ds:itemID="{A1DBF90F-EF48-4005-BA47-D54A3FB96D9A}"/>
</file>

<file path=customXml/itemProps4.xml><?xml version="1.0" encoding="utf-8"?>
<ds:datastoreItem xmlns:ds="http://schemas.openxmlformats.org/officeDocument/2006/customXml" ds:itemID="{1221D8A7-9A29-46D3-8C4A-31DD37FF94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Publicar Sep</vt:lpstr>
      <vt:lpstr>'Publicar Sep'!Área_de_impresión</vt:lpstr>
    </vt:vector>
  </TitlesOfParts>
  <Company>Agencia para la Reincorporacion y la Normalizacion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Septiembre</dc:title>
  <dc:creator>Claudia Milena Perez Pintor</dc:creator>
  <cp:lastModifiedBy>Nancy Stella Guerra Soler</cp:lastModifiedBy>
  <cp:lastPrinted>2024-06-07T12:53:42Z</cp:lastPrinted>
  <dcterms:created xsi:type="dcterms:W3CDTF">2024-04-04T14:35:27Z</dcterms:created>
  <dcterms:modified xsi:type="dcterms:W3CDTF">2024-10-03T22:25:38Z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0x01010074581004244D4C40911EB61FCB4F2336</vt:lpwstr>
  </property>
  <property fmtid="{D5CDD505-2E9C-101B-9397-08002B2CF9AE}" pid="3" name="_dlc_DocIdItemGuid">
    <vt:lpwstr>85474950-5eff-4cad-8b17-0431f264786e</vt:lpwstr>
  </property>
</Properties>
</file>