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ANCY  GUERRA\PRESUPUESTOS\SIGER\2025\"/>
    </mc:Choice>
  </mc:AlternateContent>
  <xr:revisionPtr revIDLastSave="0" documentId="8_{75566901-75D8-4FFB-80CB-14FE40446683}" xr6:coauthVersionLast="47" xr6:coauthVersionMax="47" xr10:uidLastSave="{00000000-0000-0000-0000-000000000000}"/>
  <bookViews>
    <workbookView xWindow="-120" yWindow="-120" windowWidth="29040" windowHeight="15840" xr2:uid="{308F2BBA-5D24-47BE-AE53-E844DF462BDE}"/>
  </bookViews>
  <sheets>
    <sheet name="Publicar Septiembre 2025" sheetId="1" r:id="rId1"/>
  </sheets>
  <externalReferences>
    <externalReference r:id="rId2"/>
  </externalReferences>
  <definedNames>
    <definedName name="_xlnm._FilterDatabase" localSheetId="0" hidden="1">'Publicar Septiembre 2025'!$A$8:$L$48</definedName>
    <definedName name="_xlnm.Print_Area" localSheetId="0">'Publicar Septiembre 2025'!$A$1:$L$59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9" i="1" l="1"/>
  <c r="K47" i="1" s="1"/>
  <c r="K46" i="1" s="1"/>
  <c r="K45" i="1" s="1"/>
  <c r="I49" i="1"/>
  <c r="H49" i="1"/>
  <c r="K48" i="1"/>
  <c r="I48" i="1"/>
  <c r="H48" i="1"/>
  <c r="H47" i="1"/>
  <c r="H46" i="1" s="1"/>
  <c r="H45" i="1" s="1"/>
  <c r="H51" i="1" s="1"/>
  <c r="K41" i="1"/>
  <c r="K40" i="1" s="1"/>
  <c r="L40" i="1" s="1"/>
  <c r="I41" i="1"/>
  <c r="I40" i="1" s="1"/>
  <c r="H41" i="1"/>
  <c r="H40" i="1" s="1"/>
  <c r="K38" i="1"/>
  <c r="K37" i="1" s="1"/>
  <c r="K36" i="1" s="1"/>
  <c r="L36" i="1" s="1"/>
  <c r="I38" i="1"/>
  <c r="I37" i="1" s="1"/>
  <c r="I36" i="1" s="1"/>
  <c r="J36" i="1" s="1"/>
  <c r="H38" i="1"/>
  <c r="H37" i="1"/>
  <c r="H36" i="1" s="1"/>
  <c r="K34" i="1"/>
  <c r="K33" i="1" s="1"/>
  <c r="I34" i="1"/>
  <c r="I33" i="1" s="1"/>
  <c r="H34" i="1"/>
  <c r="H33" i="1" s="1"/>
  <c r="K29" i="1"/>
  <c r="K28" i="1" s="1"/>
  <c r="K27" i="1" s="1"/>
  <c r="I29" i="1"/>
  <c r="I28" i="1" s="1"/>
  <c r="I27" i="1" s="1"/>
  <c r="H29" i="1"/>
  <c r="H28" i="1" s="1"/>
  <c r="H27" i="1" s="1"/>
  <c r="L28" i="1"/>
  <c r="L27" i="1" s="1"/>
  <c r="J28" i="1"/>
  <c r="J27" i="1" s="1"/>
  <c r="K26" i="1"/>
  <c r="K25" i="1" s="1"/>
  <c r="K24" i="1" s="1"/>
  <c r="I26" i="1"/>
  <c r="I25" i="1" s="1"/>
  <c r="I24" i="1" s="1"/>
  <c r="H26" i="1"/>
  <c r="H25" i="1"/>
  <c r="H24" i="1"/>
  <c r="H23" i="1" s="1"/>
  <c r="K21" i="1"/>
  <c r="K20" i="1" s="1"/>
  <c r="I21" i="1"/>
  <c r="I20" i="1" s="1"/>
  <c r="H21" i="1"/>
  <c r="H20" i="1" s="1"/>
  <c r="K18" i="1"/>
  <c r="I18" i="1"/>
  <c r="H18" i="1"/>
  <c r="K17" i="1"/>
  <c r="I17" i="1"/>
  <c r="H17" i="1"/>
  <c r="K16" i="1"/>
  <c r="I16" i="1"/>
  <c r="H16" i="1"/>
  <c r="J40" i="1" l="1"/>
  <c r="L20" i="1"/>
  <c r="J20" i="1"/>
  <c r="H15" i="1"/>
  <c r="H14" i="1" s="1"/>
  <c r="H43" i="1" s="1"/>
  <c r="H10" i="1" s="1"/>
  <c r="I15" i="1"/>
  <c r="I14" i="1" s="1"/>
  <c r="J14" i="1" s="1"/>
  <c r="K15" i="1"/>
  <c r="K14" i="1" s="1"/>
  <c r="I47" i="1"/>
  <c r="I46" i="1" s="1"/>
  <c r="I45" i="1" s="1"/>
  <c r="I51" i="1" s="1"/>
  <c r="L14" i="1"/>
  <c r="I23" i="1"/>
  <c r="J23" i="1" s="1"/>
  <c r="J33" i="1"/>
  <c r="L33" i="1"/>
  <c r="L45" i="1"/>
  <c r="L51" i="1" s="1"/>
  <c r="K51" i="1"/>
  <c r="K23" i="1"/>
  <c r="L23" i="1" s="1"/>
  <c r="J45" i="1" l="1"/>
  <c r="J51" i="1" s="1"/>
  <c r="K43" i="1"/>
  <c r="I43" i="1"/>
  <c r="I10" i="1" l="1"/>
  <c r="J10" i="1" s="1"/>
  <c r="J43" i="1"/>
  <c r="L43" i="1"/>
  <c r="K10" i="1"/>
  <c r="L10" i="1" s="1"/>
</calcChain>
</file>

<file path=xl/sharedStrings.xml><?xml version="1.0" encoding="utf-8"?>
<sst xmlns="http://schemas.openxmlformats.org/spreadsheetml/2006/main" count="109" uniqueCount="59">
  <si>
    <t>|</t>
  </si>
  <si>
    <t>AGENCIA PARA LA REINCORPORACION Y LA NORMALIZACION</t>
  </si>
  <si>
    <t>PRESIDENCIA DE LA REPÚBLICA</t>
  </si>
  <si>
    <t>INFORME DE EJECUCIÓN PRESUPUESTAL VIGENCIA 2025</t>
  </si>
  <si>
    <t xml:space="preserve">PERÍODO DEL 1 DE ENERO AL 30 DE SEPTIEMBRE 2025 </t>
  </si>
  <si>
    <t>CTA PROG</t>
  </si>
  <si>
    <t>SUBC
SUBP</t>
  </si>
  <si>
    <t>OBJG
PROY</t>
  </si>
  <si>
    <t>ORD
SPRY</t>
  </si>
  <si>
    <t>REC</t>
  </si>
  <si>
    <t>CONCEPTO</t>
  </si>
  <si>
    <t>APROPIACIÓN VIGENTE</t>
  </si>
  <si>
    <t>COMPROMISOS</t>
  </si>
  <si>
    <t>% EJEC</t>
  </si>
  <si>
    <t>OBLIGACIONES</t>
  </si>
  <si>
    <t>TOTAL PRESUPUESTO ARN</t>
  </si>
  <si>
    <t>A. FUNCIONAMIENTO</t>
  </si>
  <si>
    <t>01</t>
  </si>
  <si>
    <t>GASTOS DE PERSONAL</t>
  </si>
  <si>
    <t>PLANTA DE PERSONAL PERMANENTE</t>
  </si>
  <si>
    <t>SALARIO</t>
  </si>
  <si>
    <t>02</t>
  </si>
  <si>
    <t>CONTRIBUCIONES INHERENTES A LA NÓMINA</t>
  </si>
  <si>
    <t>03</t>
  </si>
  <si>
    <t>REMUNERACIONES NO CONSTITUTIVAS DE FACTOR SALARIAL</t>
  </si>
  <si>
    <t>ADQUISICION DE BIENES Y SERVICIOS</t>
  </si>
  <si>
    <t>TRANSFERENCIAS CORRIENTES</t>
  </si>
  <si>
    <t>A ENTIDADES DEL GOBIERNO</t>
  </si>
  <si>
    <t>A ORGANOS DEL PGN</t>
  </si>
  <si>
    <t>001</t>
  </si>
  <si>
    <t>FONDO DE PROGRAMAS ESPECIALES PARA LA PAZ: PROGRAMA DE REINTEGRACIÓN SOCIAL Y ECONOMICA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</si>
  <si>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</si>
  <si>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</si>
  <si>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</si>
  <si>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</si>
  <si>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</si>
  <si>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10</t>
  </si>
  <si>
    <t>SENTENCIAS Y CONCILIACIONES</t>
  </si>
  <si>
    <t>08</t>
  </si>
  <si>
    <t>GASTOS POR TRIBUTOS, MULTAS, SANCIONES E INTERESES DE MORA</t>
  </si>
  <si>
    <t>IMPUESTOS</t>
  </si>
  <si>
    <t>CONTRIBUCIONES</t>
  </si>
  <si>
    <t>CUOTA DE FISCALIZACIÓN Y AUDITAJE</t>
  </si>
  <si>
    <t>05</t>
  </si>
  <si>
    <t>MULTAS, SANCIONES E INTERESES DE MORA</t>
  </si>
  <si>
    <t>TOTAL PRESUPUESTO DE FUNCIONAMIENTO</t>
  </si>
  <si>
    <t>C. INVERSIÓN</t>
  </si>
  <si>
    <t>0211</t>
  </si>
  <si>
    <t>REINTEGRACIÓN DE PERSONAS Y GRUPOS ALZADOS EN ARMAS DESDE EL SECTOR PRESIDENCIA</t>
  </si>
  <si>
    <t>INTERSUBSECTORIAL GOBIERNO</t>
  </si>
  <si>
    <t>3</t>
  </si>
  <si>
    <t/>
  </si>
  <si>
    <t>5. CONVERGENCIA REGIONAL / C. INCLUSIÓN DE LAS PERSONAS QUE HAN DEJADO LAS ARMAS Y POTENCIAR SU PARTICIPACIÓN EN LAS COMUNIDADES Y TERRITORIOS DONDE HABITAN _</t>
  </si>
  <si>
    <t>4</t>
  </si>
  <si>
    <t>TOTAL PRESUPUESTO DE INVERSIÓN</t>
  </si>
  <si>
    <r>
      <rPr>
        <b/>
        <sz val="9"/>
        <color theme="1"/>
        <rFont val="Aptos Narrow"/>
        <family val="2"/>
        <scheme val="minor"/>
      </rPr>
      <t xml:space="preserve">NOTA 1: </t>
    </r>
    <r>
      <rPr>
        <sz val="9"/>
        <color theme="1"/>
        <rFont val="Aptos Narrow"/>
        <family val="2"/>
        <scheme val="minor"/>
      </rPr>
      <t xml:space="preserve">El 20 de enero de 2025 mediante oficio 1-2025-004852 le fueron asignados a la ARN $ 265.745.000.000 adicionales par distribuir al rubro de transferencias corrientes, bajo la resolución 094 del MHCP del PGN </t>
    </r>
  </si>
  <si>
    <r>
      <rPr>
        <b/>
        <sz val="9"/>
        <color theme="1"/>
        <rFont val="Aptos Narrow"/>
        <family val="2"/>
        <scheme val="minor"/>
      </rPr>
      <t xml:space="preserve">Nota2: </t>
    </r>
    <r>
      <rPr>
        <sz val="9"/>
        <color theme="1"/>
        <rFont val="Aptos Narrow"/>
        <family val="2"/>
        <scheme val="minor"/>
      </rPr>
      <t>El 11 de marzo de 2025 mediante Decreto 0274 le fueron adicionados a la ARN $ 26.212.000.000 en el marco de la declaratoria del estado de conmoción interior en la región del Catatumbo, el área metropolitana de Cúcuta y los municipios de Río de Oro y González del departamento del Cesar.</t>
    </r>
  </si>
  <si>
    <t>Elaboró: Jonhatan Steven Quevedo Vargas - Contratista Prof. 4 Grupo Presupuesto</t>
  </si>
  <si>
    <t>Revisó: Deyanira Olivera Villanueva - Coordinadora Grupo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</si>
</sst>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1" fillId="2" borderId="0" xfId="2" applyFill="1" applyAlignment="1">
      <alignment vertical="center"/>
    </xf>
    <xf numFmtId="10" fontId="3" fillId="2" borderId="0" xfId="3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43" fontId="1" fillId="2" borderId="0" xfId="2" applyNumberFormat="1" applyFill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164" fontId="8" fillId="3" borderId="0" xfId="4" applyFont="1" applyFill="1" applyAlignment="1">
      <alignment vertical="center"/>
    </xf>
    <xf numFmtId="10" fontId="8" fillId="3" borderId="0" xfId="3" applyNumberFormat="1" applyFont="1" applyFill="1" applyAlignment="1">
      <alignment horizontal="center" vertical="center"/>
    </xf>
    <xf numFmtId="3" fontId="1" fillId="2" borderId="0" xfId="2" applyNumberFormat="1" applyFill="1" applyAlignment="1">
      <alignment vertical="center"/>
    </xf>
    <xf numFmtId="49" fontId="2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0" fontId="1" fillId="2" borderId="0" xfId="2" applyFill="1" applyAlignment="1">
      <alignment horizontal="left" vertical="center" wrapText="1"/>
    </xf>
    <xf numFmtId="164" fontId="2" fillId="2" borderId="0" xfId="4" applyFont="1" applyFill="1" applyAlignment="1">
      <alignment vertical="center"/>
    </xf>
    <xf numFmtId="10" fontId="11" fillId="2" borderId="0" xfId="3" applyNumberFormat="1" applyFont="1" applyFill="1" applyAlignment="1">
      <alignment horizontal="center" vertical="center"/>
    </xf>
    <xf numFmtId="49" fontId="11" fillId="2" borderId="0" xfId="2" applyNumberFormat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164" fontId="11" fillId="2" borderId="0" xfId="4" applyFont="1" applyFill="1" applyAlignment="1">
      <alignment vertical="center"/>
    </xf>
    <xf numFmtId="49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164" fontId="3" fillId="2" borderId="0" xfId="4" applyFont="1" applyFill="1" applyAlignment="1">
      <alignment vertical="center"/>
    </xf>
    <xf numFmtId="49" fontId="1" fillId="2" borderId="0" xfId="2" applyNumberForma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5" fillId="2" borderId="0" xfId="4" applyFont="1" applyFill="1" applyAlignment="1">
      <alignment vertical="center"/>
    </xf>
    <xf numFmtId="0" fontId="3" fillId="2" borderId="0" xfId="2" applyFont="1" applyFill="1" applyAlignment="1">
      <alignment vertical="center"/>
    </xf>
    <xf numFmtId="164" fontId="3" fillId="4" borderId="0" xfId="4" applyFont="1" applyFill="1" applyAlignment="1">
      <alignment vertical="center"/>
    </xf>
    <xf numFmtId="0" fontId="3" fillId="4" borderId="0" xfId="2" applyFont="1" applyFill="1" applyAlignment="1">
      <alignment horizontal="center" vertical="center"/>
    </xf>
    <xf numFmtId="164" fontId="1" fillId="2" borderId="0" xfId="4" applyFont="1" applyFill="1" applyAlignment="1">
      <alignment vertical="center"/>
    </xf>
    <xf numFmtId="0" fontId="3" fillId="2" borderId="0" xfId="2" applyFont="1" applyFill="1" applyAlignment="1">
      <alignment vertical="center" wrapText="1"/>
    </xf>
    <xf numFmtId="164" fontId="2" fillId="4" borderId="0" xfId="4" applyFont="1" applyFill="1" applyAlignment="1">
      <alignment vertical="center"/>
    </xf>
    <xf numFmtId="10" fontId="11" fillId="4" borderId="0" xfId="3" applyNumberFormat="1" applyFont="1" applyFill="1" applyAlignment="1">
      <alignment horizontal="center" vertical="center"/>
    </xf>
    <xf numFmtId="10" fontId="3" fillId="4" borderId="0" xfId="3" applyNumberFormat="1" applyFont="1" applyFill="1" applyAlignment="1">
      <alignment horizontal="center" vertical="center"/>
    </xf>
    <xf numFmtId="0" fontId="2" fillId="3" borderId="0" xfId="2" applyFont="1" applyFill="1" applyAlignment="1">
      <alignment horizontal="left" vertical="center" wrapText="1"/>
    </xf>
    <xf numFmtId="164" fontId="2" fillId="3" borderId="0" xfId="4" applyFont="1" applyFill="1" applyAlignment="1">
      <alignment vertical="center"/>
    </xf>
    <xf numFmtId="10" fontId="2" fillId="3" borderId="0" xfId="1" applyNumberFormat="1" applyFont="1" applyFill="1" applyAlignment="1">
      <alignment vertical="center"/>
    </xf>
    <xf numFmtId="0" fontId="1" fillId="3" borderId="0" xfId="2" applyFill="1" applyAlignment="1">
      <alignment vertical="center"/>
    </xf>
    <xf numFmtId="10" fontId="2" fillId="3" borderId="0" xfId="3" applyNumberFormat="1" applyFont="1" applyFill="1" applyAlignment="1">
      <alignment horizontal="center" vertical="center"/>
    </xf>
    <xf numFmtId="0" fontId="1" fillId="2" borderId="0" xfId="5" applyFill="1" applyAlignment="1">
      <alignment vertical="center"/>
    </xf>
    <xf numFmtId="0" fontId="12" fillId="4" borderId="0" xfId="0" applyFont="1" applyFill="1" applyAlignment="1">
      <alignment vertical="center"/>
    </xf>
    <xf numFmtId="49" fontId="1" fillId="2" borderId="0" xfId="2" applyNumberFormat="1" applyFill="1" applyAlignment="1">
      <alignment vertical="center"/>
    </xf>
    <xf numFmtId="0" fontId="3" fillId="2" borderId="0" xfId="2" applyFont="1" applyFill="1" applyAlignment="1">
      <alignment horizontal="left" vertical="center" wrapText="1"/>
    </xf>
    <xf numFmtId="49" fontId="3" fillId="2" borderId="0" xfId="5" applyNumberFormat="1" applyFont="1" applyFill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3" borderId="0" xfId="2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1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</cellXfs>
  <cellStyles count="6">
    <cellStyle name="Millares 2" xfId="4" xr:uid="{489FD9E2-ED77-4267-B779-8D7AE76B5F8E}"/>
    <cellStyle name="Normal" xfId="0" builtinId="0"/>
    <cellStyle name="Normal 2" xfId="2" xr:uid="{E0859E4B-0C5E-4CA9-89EE-3354F35BAFBD}"/>
    <cellStyle name="Normal 2 2" xfId="5" xr:uid="{3C3E906F-099E-428C-A7A0-9D702C826B11}"/>
    <cellStyle name="Porcentaje" xfId="1" builtinId="5"/>
    <cellStyle name="Porcentaje 2" xfId="3" xr:uid="{FE4C9689-A72D-4357-A804-1388D56ED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488155</xdr:colOff>
      <xdr:row>0</xdr:row>
      <xdr:rowOff>107160</xdr:rowOff>
    </xdr:from>
    <xdr:to>
      <xdr:col>4</xdr:col>
      <xdr:colOff>59530</xdr:colOff>
      <xdr:row>4</xdr:row>
      <xdr:rowOff>164310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591A464C-390B-455F-838B-8C47BA6A3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4530"/>
        <a:stretch/>
      </xdr:blipFill>
      <xdr:spPr bwMode="auto">
        <a:xfrm>
          <a:off x="488155" y="107160"/>
          <a:ext cx="1590675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integracion.sharepoint.com/sites/GrupodePresupuesto/Documentos%20compartidos/Presupuesto/Presupuesto/Informes/2025/Septiembre/Ejecuci&#243;n%20agregada%20Septiembre.xlsx" TargetMode="External"/><Relationship Id="rId1" Type="http://schemas.openxmlformats.org/officeDocument/2006/relationships/externalLinkPath" Target="https://reintegracion.sharepoint.com/sites/GrupodePresupuesto/Documentos%20compartidos/Presupuesto/Presupuesto/Informes/2025/Septiembre/Ejecuci&#243;n%20agregada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iembre"/>
      <sheetName val="Din septiembre"/>
      <sheetName val="Publicar Septiembre 2025"/>
    </sheetNames>
    <sheetDataSet>
      <sheetData sheetId="0"/>
      <sheetData sheetId="1">
        <row r="6">
          <cell r="E6">
            <v>37697000000</v>
          </cell>
          <cell r="F6">
            <v>23101324142</v>
          </cell>
          <cell r="H6">
            <v>23097309865</v>
          </cell>
        </row>
        <row r="7">
          <cell r="E7">
            <v>13676000000</v>
          </cell>
          <cell r="F7">
            <v>8803883469.6700001</v>
          </cell>
          <cell r="H7">
            <v>8803883469.1700001</v>
          </cell>
        </row>
        <row r="8">
          <cell r="E8">
            <v>3226000000</v>
          </cell>
          <cell r="F8">
            <v>2647118130</v>
          </cell>
          <cell r="H8">
            <v>2646957134</v>
          </cell>
        </row>
        <row r="10">
          <cell r="E10">
            <v>9225300000</v>
          </cell>
          <cell r="F10">
            <v>8126955847.5699997</v>
          </cell>
          <cell r="H10">
            <v>4965132464.1000004</v>
          </cell>
        </row>
        <row r="12">
          <cell r="E12">
            <v>315967084174</v>
          </cell>
          <cell r="F12">
            <v>240538102972.22</v>
          </cell>
          <cell r="H12">
            <v>163409637666.17001</v>
          </cell>
        </row>
        <row r="13">
          <cell r="E13">
            <v>200000000</v>
          </cell>
          <cell r="F13">
            <v>107261273</v>
          </cell>
          <cell r="H13">
            <v>97310205</v>
          </cell>
        </row>
        <row r="15">
          <cell r="E15">
            <v>82000000</v>
          </cell>
          <cell r="F15">
            <v>57361670</v>
          </cell>
          <cell r="H15">
            <v>30767519.399999999</v>
          </cell>
        </row>
        <row r="16">
          <cell r="E16">
            <v>742000000</v>
          </cell>
          <cell r="F16">
            <v>172393897</v>
          </cell>
          <cell r="H16">
            <v>172393897</v>
          </cell>
        </row>
        <row r="17">
          <cell r="E17">
            <v>700000</v>
          </cell>
          <cell r="F17">
            <v>570000</v>
          </cell>
          <cell r="H17">
            <v>338186.03</v>
          </cell>
        </row>
        <row r="19">
          <cell r="E19">
            <v>990000000</v>
          </cell>
          <cell r="F19">
            <v>990000000</v>
          </cell>
          <cell r="H19">
            <v>0</v>
          </cell>
        </row>
        <row r="20">
          <cell r="E20">
            <v>1210000000</v>
          </cell>
          <cell r="F20">
            <v>1210000000</v>
          </cell>
          <cell r="H20">
            <v>1184924622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F2FF0-52EC-40C5-B144-12997152D706}">
  <sheetPr>
    <tabColor theme="0" tint="-0.499984740745262"/>
    <pageSetUpPr fitToPage="1"/>
  </sheetPr>
  <dimension ref="A1:N70"/>
  <sheetViews>
    <sheetView tabSelected="1" zoomScale="80" zoomScaleNormal="80" workbookViewId="0">
      <selection activeCell="A3" sqref="A3:L3"/>
    </sheetView>
  </sheetViews>
  <sheetFormatPr baseColWidth="10" defaultColWidth="11.42578125" defaultRowHeight="15" x14ac:dyDescent="0.25"/>
  <cols>
    <col min="1" max="5" width="7.5703125" style="1" customWidth="1"/>
    <col min="6" max="6" width="34.85546875" style="1" customWidth="1"/>
    <col min="7" max="7" width="21.85546875" style="1" bestFit="1" customWidth="1"/>
    <col min="8" max="9" width="22.42578125" style="1" bestFit="1" customWidth="1"/>
    <col min="10" max="10" width="10" style="2" bestFit="1" customWidth="1"/>
    <col min="11" max="11" width="22.42578125" style="1" bestFit="1" customWidth="1"/>
    <col min="12" max="12" width="10" style="3" bestFit="1" customWidth="1"/>
    <col min="13" max="13" width="17.85546875" style="1" bestFit="1" customWidth="1"/>
    <col min="14" max="14" width="14.7109375" style="1" bestFit="1" customWidth="1"/>
    <col min="15" max="16384" width="11.42578125" style="1"/>
  </cols>
  <sheetData>
    <row r="1" spans="1:14" x14ac:dyDescent="0.25">
      <c r="N1" s="1" t="s">
        <v>0</v>
      </c>
    </row>
    <row r="2" spans="1:14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5" spans="1:14" x14ac:dyDescent="0.25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H7" s="7"/>
    </row>
    <row r="8" spans="1:14" s="5" customFormat="1" ht="27" x14ac:dyDescent="0.25">
      <c r="A8" s="8" t="s">
        <v>5</v>
      </c>
      <c r="B8" s="8" t="s">
        <v>6</v>
      </c>
      <c r="C8" s="8" t="s">
        <v>7</v>
      </c>
      <c r="D8" s="8" t="s">
        <v>8</v>
      </c>
      <c r="E8" s="9" t="s">
        <v>9</v>
      </c>
      <c r="F8" s="58" t="s">
        <v>10</v>
      </c>
      <c r="G8" s="58"/>
      <c r="H8" s="9" t="s">
        <v>11</v>
      </c>
      <c r="I8" s="9" t="s">
        <v>12</v>
      </c>
      <c r="J8" s="10" t="s">
        <v>13</v>
      </c>
      <c r="K8" s="9" t="s">
        <v>14</v>
      </c>
      <c r="L8" s="11" t="s">
        <v>13</v>
      </c>
    </row>
    <row r="9" spans="1:14" ht="7.5" customHeight="1" x14ac:dyDescent="0.25"/>
    <row r="10" spans="1:14" ht="20.25" customHeight="1" x14ac:dyDescent="0.25">
      <c r="E10" s="12"/>
      <c r="F10" s="13" t="s">
        <v>15</v>
      </c>
      <c r="G10" s="14"/>
      <c r="H10" s="15">
        <f>H43+H51</f>
        <v>383016084174</v>
      </c>
      <c r="I10" s="15">
        <f>I43+I51</f>
        <v>285754971401.46002</v>
      </c>
      <c r="J10" s="16">
        <f>+I10/H10</f>
        <v>0.74606519989287101</v>
      </c>
      <c r="K10" s="15">
        <f>K43+K51</f>
        <v>204408655027.87</v>
      </c>
      <c r="L10" s="16">
        <f>+K10/H10</f>
        <v>0.53368164804016271</v>
      </c>
      <c r="M10" s="17"/>
      <c r="N10" s="17"/>
    </row>
    <row r="11" spans="1:14" ht="12" customHeight="1" x14ac:dyDescent="0.25">
      <c r="E11" s="12"/>
      <c r="F11" s="4"/>
      <c r="H11" s="7"/>
      <c r="I11" s="7"/>
      <c r="K11" s="7"/>
      <c r="M11" s="7"/>
      <c r="N11" s="7"/>
    </row>
    <row r="12" spans="1:14" x14ac:dyDescent="0.25">
      <c r="E12" s="12"/>
      <c r="F12" s="4" t="s">
        <v>16</v>
      </c>
      <c r="H12" s="7"/>
      <c r="I12" s="7"/>
      <c r="K12" s="7"/>
    </row>
    <row r="13" spans="1:14" ht="6.75" customHeight="1" x14ac:dyDescent="0.25">
      <c r="E13" s="12"/>
    </row>
    <row r="14" spans="1:14" x14ac:dyDescent="0.25">
      <c r="A14" s="18" t="s">
        <v>17</v>
      </c>
      <c r="B14" s="18"/>
      <c r="C14" s="18"/>
      <c r="D14" s="18"/>
      <c r="E14" s="19"/>
      <c r="F14" s="20" t="s">
        <v>18</v>
      </c>
      <c r="G14" s="21"/>
      <c r="H14" s="22">
        <f>+H15</f>
        <v>54599000000</v>
      </c>
      <c r="I14" s="22">
        <f>+I15</f>
        <v>34552325741.669998</v>
      </c>
      <c r="J14" s="23">
        <f>+I14/H14</f>
        <v>0.63283806922599317</v>
      </c>
      <c r="K14" s="22">
        <f>+K15</f>
        <v>34548150468.169998</v>
      </c>
      <c r="L14" s="23">
        <f>+K14/H14</f>
        <v>0.63276159761479145</v>
      </c>
    </row>
    <row r="15" spans="1:14" ht="15" customHeight="1" x14ac:dyDescent="0.25">
      <c r="A15" s="24" t="s">
        <v>17</v>
      </c>
      <c r="B15" s="24" t="s">
        <v>17</v>
      </c>
      <c r="C15" s="24"/>
      <c r="D15" s="24"/>
      <c r="E15" s="25"/>
      <c r="F15" s="54" t="s">
        <v>19</v>
      </c>
      <c r="G15" s="54"/>
      <c r="H15" s="26">
        <f>SUM(H16:H18)</f>
        <v>54599000000</v>
      </c>
      <c r="I15" s="26">
        <f>SUM(I16:I18)</f>
        <v>34552325741.669998</v>
      </c>
      <c r="J15" s="23"/>
      <c r="K15" s="26">
        <f>SUM(K16:K18)</f>
        <v>34548150468.169998</v>
      </c>
      <c r="L15" s="23"/>
      <c r="M15" s="4"/>
    </row>
    <row r="16" spans="1:14" x14ac:dyDescent="0.25">
      <c r="A16" s="27" t="s">
        <v>17</v>
      </c>
      <c r="B16" s="27" t="s">
        <v>17</v>
      </c>
      <c r="C16" s="27" t="s">
        <v>17</v>
      </c>
      <c r="D16" s="27"/>
      <c r="E16" s="3">
        <v>10</v>
      </c>
      <c r="F16" s="49" t="s">
        <v>20</v>
      </c>
      <c r="G16" s="49"/>
      <c r="H16" s="29">
        <f>'[1]Din septiembre'!E6</f>
        <v>37697000000</v>
      </c>
      <c r="I16" s="29">
        <f>'[1]Din septiembre'!F6</f>
        <v>23101324142</v>
      </c>
      <c r="J16" s="23"/>
      <c r="K16" s="29">
        <f>'[1]Din septiembre'!H6</f>
        <v>23097309865</v>
      </c>
      <c r="L16" s="23"/>
    </row>
    <row r="17" spans="1:13" x14ac:dyDescent="0.25">
      <c r="A17" s="27" t="s">
        <v>17</v>
      </c>
      <c r="B17" s="27" t="s">
        <v>17</v>
      </c>
      <c r="C17" s="27" t="s">
        <v>21</v>
      </c>
      <c r="D17" s="27"/>
      <c r="E17" s="3">
        <v>10</v>
      </c>
      <c r="F17" s="49" t="s">
        <v>22</v>
      </c>
      <c r="G17" s="49"/>
      <c r="H17" s="29">
        <f>'[1]Din septiembre'!E7</f>
        <v>13676000000</v>
      </c>
      <c r="I17" s="29">
        <f>'[1]Din septiembre'!F7</f>
        <v>8803883469.6700001</v>
      </c>
      <c r="J17" s="23"/>
      <c r="K17" s="29">
        <f>'[1]Din septiembre'!H7</f>
        <v>8803883469.1700001</v>
      </c>
      <c r="L17" s="23"/>
    </row>
    <row r="18" spans="1:13" ht="12" customHeight="1" x14ac:dyDescent="0.25">
      <c r="A18" s="27" t="s">
        <v>17</v>
      </c>
      <c r="B18" s="27" t="s">
        <v>17</v>
      </c>
      <c r="C18" s="27" t="s">
        <v>23</v>
      </c>
      <c r="D18" s="27"/>
      <c r="E18" s="3">
        <v>10</v>
      </c>
      <c r="F18" s="49" t="s">
        <v>24</v>
      </c>
      <c r="G18" s="49"/>
      <c r="H18" s="29">
        <f>'[1]Din septiembre'!E8</f>
        <v>3226000000</v>
      </c>
      <c r="I18" s="29">
        <f>'[1]Din septiembre'!F8</f>
        <v>2647118130</v>
      </c>
      <c r="J18" s="23"/>
      <c r="K18" s="29">
        <f>'[1]Din septiembre'!H8</f>
        <v>2646957134</v>
      </c>
      <c r="L18" s="23"/>
    </row>
    <row r="19" spans="1:13" ht="21.75" customHeight="1" x14ac:dyDescent="0.25">
      <c r="A19" s="18"/>
      <c r="B19" s="18"/>
      <c r="C19" s="18"/>
      <c r="D19" s="18"/>
      <c r="E19" s="19"/>
      <c r="F19" s="20"/>
      <c r="G19" s="20"/>
    </row>
    <row r="20" spans="1:13" ht="21.75" customHeight="1" x14ac:dyDescent="0.25">
      <c r="A20" s="18" t="s">
        <v>21</v>
      </c>
      <c r="B20" s="18"/>
      <c r="C20" s="18"/>
      <c r="D20" s="18"/>
      <c r="E20" s="19"/>
      <c r="F20" s="20" t="s">
        <v>25</v>
      </c>
      <c r="G20" s="20"/>
      <c r="H20" s="22">
        <f>SUM(H21:H21)</f>
        <v>9225300000</v>
      </c>
      <c r="I20" s="22">
        <f>SUM(I21:I21)</f>
        <v>8126955847.5699997</v>
      </c>
      <c r="J20" s="23">
        <f>+I20/H20</f>
        <v>0.88094217505880568</v>
      </c>
      <c r="K20" s="22">
        <f>SUM(K21:K21)</f>
        <v>4965132464.1000004</v>
      </c>
      <c r="L20" s="23">
        <f>+K20/H20</f>
        <v>0.53820823865890544</v>
      </c>
    </row>
    <row r="21" spans="1:13" ht="18" customHeight="1" x14ac:dyDescent="0.25">
      <c r="A21" s="24" t="s">
        <v>21</v>
      </c>
      <c r="B21" s="24"/>
      <c r="C21" s="24"/>
      <c r="D21" s="24"/>
      <c r="E21" s="19">
        <v>10</v>
      </c>
      <c r="F21" s="54" t="s">
        <v>25</v>
      </c>
      <c r="G21" s="54"/>
      <c r="H21" s="29">
        <f>'[1]Din septiembre'!E10</f>
        <v>9225300000</v>
      </c>
      <c r="I21" s="29">
        <f>'[1]Din septiembre'!F10</f>
        <v>8126955847.5699997</v>
      </c>
      <c r="K21" s="29">
        <f>'[1]Din septiembre'!H10</f>
        <v>4965132464.1000004</v>
      </c>
      <c r="L21" s="2"/>
    </row>
    <row r="22" spans="1:13" ht="18" customHeight="1" x14ac:dyDescent="0.25">
      <c r="A22" s="30"/>
      <c r="B22" s="30"/>
      <c r="C22" s="30"/>
      <c r="D22" s="30"/>
      <c r="E22" s="31"/>
      <c r="F22" s="28"/>
      <c r="G22" s="28"/>
      <c r="H22" s="32"/>
      <c r="I22" s="32"/>
      <c r="K22" s="32"/>
    </row>
    <row r="23" spans="1:13" ht="27.75" customHeight="1" x14ac:dyDescent="0.25">
      <c r="A23" s="18" t="s">
        <v>23</v>
      </c>
      <c r="B23" s="18"/>
      <c r="C23" s="18"/>
      <c r="D23" s="18"/>
      <c r="E23" s="19"/>
      <c r="F23" s="20" t="s">
        <v>26</v>
      </c>
      <c r="G23" s="28"/>
      <c r="H23" s="22">
        <f>+H24+H27+H30</f>
        <v>316167084174</v>
      </c>
      <c r="I23" s="22">
        <f>+I24+I27+I30</f>
        <v>240645364245.22</v>
      </c>
      <c r="J23" s="23">
        <f>+I23/H23</f>
        <v>0.76113351544458296</v>
      </c>
      <c r="K23" s="22">
        <f>+K24+K27+K30</f>
        <v>163506947871.17001</v>
      </c>
      <c r="L23" s="23">
        <f>+K23/H23</f>
        <v>0.51715360660752807</v>
      </c>
    </row>
    <row r="24" spans="1:13" x14ac:dyDescent="0.25">
      <c r="A24" s="18" t="s">
        <v>23</v>
      </c>
      <c r="B24" s="18" t="s">
        <v>23</v>
      </c>
      <c r="C24" s="18"/>
      <c r="D24" s="18"/>
      <c r="E24" s="19"/>
      <c r="F24" s="51" t="s">
        <v>27</v>
      </c>
      <c r="G24" s="51"/>
      <c r="H24" s="32">
        <f>H25</f>
        <v>315967084174</v>
      </c>
      <c r="I24" s="32">
        <f>I25</f>
        <v>240538102972.22</v>
      </c>
      <c r="K24" s="32">
        <f>K25</f>
        <v>163409637666.17001</v>
      </c>
    </row>
    <row r="25" spans="1:13" ht="30.75" customHeight="1" x14ac:dyDescent="0.25">
      <c r="A25" s="27" t="s">
        <v>23</v>
      </c>
      <c r="B25" s="27" t="s">
        <v>23</v>
      </c>
      <c r="C25" s="27" t="s">
        <v>17</v>
      </c>
      <c r="D25" s="27"/>
      <c r="E25" s="31"/>
      <c r="F25" s="49" t="s">
        <v>28</v>
      </c>
      <c r="G25" s="49"/>
      <c r="H25" s="29">
        <f>H26</f>
        <v>315967084174</v>
      </c>
      <c r="I25" s="29">
        <f>I26</f>
        <v>240538102972.22</v>
      </c>
      <c r="K25" s="29">
        <f>K26</f>
        <v>163409637666.17001</v>
      </c>
      <c r="M25" s="33"/>
    </row>
    <row r="26" spans="1:13" ht="33" customHeight="1" x14ac:dyDescent="0.25">
      <c r="A26" s="27" t="s">
        <v>23</v>
      </c>
      <c r="B26" s="27" t="s">
        <v>23</v>
      </c>
      <c r="C26" s="27" t="s">
        <v>17</v>
      </c>
      <c r="D26" s="27" t="s">
        <v>29</v>
      </c>
      <c r="E26" s="31">
        <v>10</v>
      </c>
      <c r="F26" s="49" t="s">
        <v>30</v>
      </c>
      <c r="G26" s="49"/>
      <c r="H26" s="34">
        <f>'[1]Din septiembre'!E12</f>
        <v>315967084174</v>
      </c>
      <c r="I26" s="34">
        <f>'[1]Din septiembre'!F12</f>
        <v>240538102972.22</v>
      </c>
      <c r="J26" s="35"/>
      <c r="K26" s="34">
        <f>'[1]Din septiembre'!H12</f>
        <v>163409637666.17001</v>
      </c>
      <c r="L26" s="35"/>
    </row>
    <row r="27" spans="1:13" ht="27" customHeight="1" x14ac:dyDescent="0.25">
      <c r="A27" s="18" t="s">
        <v>23</v>
      </c>
      <c r="B27" s="18" t="s">
        <v>31</v>
      </c>
      <c r="C27" s="18"/>
      <c r="D27" s="18"/>
      <c r="E27" s="19"/>
      <c r="F27" s="53" t="s">
        <v>32</v>
      </c>
      <c r="G27" s="53"/>
      <c r="H27" s="34">
        <f>+H28</f>
        <v>200000000</v>
      </c>
      <c r="I27" s="34">
        <f t="shared" ref="I27:L27" si="0">+I28</f>
        <v>107261273</v>
      </c>
      <c r="J27" s="34">
        <f t="shared" si="0"/>
        <v>0</v>
      </c>
      <c r="K27" s="34">
        <f t="shared" si="0"/>
        <v>97310205</v>
      </c>
      <c r="L27" s="34">
        <f t="shared" si="0"/>
        <v>0</v>
      </c>
    </row>
    <row r="28" spans="1:13" ht="30.75" customHeight="1" x14ac:dyDescent="0.25">
      <c r="A28" s="27" t="s">
        <v>23</v>
      </c>
      <c r="B28" s="27" t="s">
        <v>31</v>
      </c>
      <c r="C28" s="27" t="s">
        <v>21</v>
      </c>
      <c r="D28" s="27"/>
      <c r="E28" s="31"/>
      <c r="F28" s="49" t="s">
        <v>33</v>
      </c>
      <c r="G28" s="49"/>
      <c r="H28" s="36">
        <f>H29</f>
        <v>200000000</v>
      </c>
      <c r="I28" s="36">
        <f t="shared" ref="I28:L28" si="1">I29</f>
        <v>107261273</v>
      </c>
      <c r="J28" s="36">
        <f t="shared" si="1"/>
        <v>0</v>
      </c>
      <c r="K28" s="36">
        <f t="shared" si="1"/>
        <v>97310205</v>
      </c>
      <c r="L28" s="36">
        <f t="shared" si="1"/>
        <v>0</v>
      </c>
    </row>
    <row r="29" spans="1:13" ht="30" customHeight="1" x14ac:dyDescent="0.25">
      <c r="A29" s="27" t="s">
        <v>23</v>
      </c>
      <c r="B29" s="27" t="s">
        <v>31</v>
      </c>
      <c r="C29" s="27" t="s">
        <v>21</v>
      </c>
      <c r="D29" s="27" t="s">
        <v>34</v>
      </c>
      <c r="E29" s="31">
        <v>10</v>
      </c>
      <c r="F29" s="49" t="s">
        <v>35</v>
      </c>
      <c r="G29" s="49"/>
      <c r="H29" s="34">
        <f>'[1]Din septiembre'!E13</f>
        <v>200000000</v>
      </c>
      <c r="I29" s="34">
        <f>'[1]Din septiembre'!F13</f>
        <v>107261273</v>
      </c>
      <c r="K29" s="34">
        <f>'[1]Din septiembre'!H13</f>
        <v>97310205</v>
      </c>
    </row>
    <row r="30" spans="1:13" ht="27" hidden="1" customHeight="1" x14ac:dyDescent="0.25">
      <c r="A30" s="18" t="s">
        <v>23</v>
      </c>
      <c r="B30" s="18" t="s">
        <v>36</v>
      </c>
      <c r="C30" s="18"/>
      <c r="D30" s="18"/>
      <c r="E30" s="19"/>
      <c r="F30" s="51" t="s">
        <v>37</v>
      </c>
      <c r="G30" s="51"/>
      <c r="H30" s="32">
        <v>0</v>
      </c>
      <c r="I30" s="32">
        <v>0</v>
      </c>
      <c r="K30" s="32">
        <v>0</v>
      </c>
    </row>
    <row r="31" spans="1:13" ht="10.5" customHeight="1" x14ac:dyDescent="0.25">
      <c r="A31" s="27" t="s">
        <v>23</v>
      </c>
      <c r="B31" s="27" t="s">
        <v>36</v>
      </c>
      <c r="C31" s="27"/>
      <c r="D31" s="27"/>
      <c r="E31" s="31">
        <v>10</v>
      </c>
      <c r="F31" s="37" t="s">
        <v>37</v>
      </c>
      <c r="G31" s="37"/>
      <c r="H31" s="34">
        <v>0</v>
      </c>
      <c r="I31" s="34">
        <v>0</v>
      </c>
      <c r="J31" s="35"/>
      <c r="K31" s="34">
        <v>0</v>
      </c>
      <c r="L31" s="35"/>
    </row>
    <row r="32" spans="1:13" ht="31.5" customHeight="1" x14ac:dyDescent="0.25">
      <c r="A32" s="27"/>
      <c r="B32" s="27"/>
      <c r="C32" s="27"/>
      <c r="D32" s="27"/>
      <c r="E32" s="31"/>
      <c r="F32" s="28"/>
      <c r="G32" s="28"/>
      <c r="H32" s="34"/>
      <c r="I32" s="34"/>
      <c r="J32" s="35"/>
      <c r="K32" s="34"/>
      <c r="L32" s="35"/>
    </row>
    <row r="33" spans="1:13" ht="32.25" customHeight="1" x14ac:dyDescent="0.25">
      <c r="A33" s="18" t="s">
        <v>38</v>
      </c>
      <c r="B33" s="18"/>
      <c r="C33" s="18"/>
      <c r="D33" s="18"/>
      <c r="E33" s="19"/>
      <c r="F33" s="51" t="s">
        <v>39</v>
      </c>
      <c r="G33" s="51"/>
      <c r="H33" s="38">
        <f>H34</f>
        <v>82000000</v>
      </c>
      <c r="I33" s="38">
        <f>I34</f>
        <v>57361670</v>
      </c>
      <c r="J33" s="39">
        <f>+I33/H33</f>
        <v>0.69953256097560979</v>
      </c>
      <c r="K33" s="38">
        <f>K34</f>
        <v>30767519.399999999</v>
      </c>
      <c r="L33" s="39">
        <f>+K33/H33</f>
        <v>0.37521365121951217</v>
      </c>
    </row>
    <row r="34" spans="1:13" ht="12" customHeight="1" x14ac:dyDescent="0.25">
      <c r="A34" s="27" t="s">
        <v>38</v>
      </c>
      <c r="B34" s="27" t="s">
        <v>17</v>
      </c>
      <c r="C34" s="27"/>
      <c r="D34" s="27"/>
      <c r="E34" s="31">
        <v>10</v>
      </c>
      <c r="F34" s="37" t="s">
        <v>40</v>
      </c>
      <c r="G34" s="37"/>
      <c r="H34" s="34">
        <f>'[1]Din septiembre'!E15</f>
        <v>82000000</v>
      </c>
      <c r="I34" s="34">
        <f>'[1]Din septiembre'!F15</f>
        <v>57361670</v>
      </c>
      <c r="J34" s="40"/>
      <c r="K34" s="34">
        <f>'[1]Din septiembre'!H15</f>
        <v>30767519.399999999</v>
      </c>
      <c r="L34" s="35"/>
    </row>
    <row r="35" spans="1:13" ht="15" customHeight="1" x14ac:dyDescent="0.25">
      <c r="A35" s="27"/>
      <c r="B35" s="27"/>
      <c r="C35" s="27"/>
      <c r="D35" s="27"/>
      <c r="E35" s="31"/>
      <c r="F35" s="37"/>
      <c r="G35" s="37"/>
      <c r="H35" s="34"/>
      <c r="I35" s="34"/>
      <c r="J35" s="40"/>
      <c r="K35" s="34"/>
      <c r="L35" s="35"/>
    </row>
    <row r="36" spans="1:13" ht="31.5" customHeight="1" x14ac:dyDescent="0.25">
      <c r="A36" s="18" t="s">
        <v>38</v>
      </c>
      <c r="B36" s="18"/>
      <c r="C36" s="18"/>
      <c r="D36" s="18"/>
      <c r="E36" s="19"/>
      <c r="F36" s="51" t="s">
        <v>39</v>
      </c>
      <c r="G36" s="51"/>
      <c r="H36" s="38">
        <f>H37</f>
        <v>742000000</v>
      </c>
      <c r="I36" s="38">
        <f>I37</f>
        <v>172393897</v>
      </c>
      <c r="J36" s="39">
        <f>+I36/H36</f>
        <v>0.23233678840970351</v>
      </c>
      <c r="K36" s="38">
        <f>K37</f>
        <v>172393897</v>
      </c>
      <c r="L36" s="39">
        <f>+K36/H36</f>
        <v>0.23233678840970351</v>
      </c>
    </row>
    <row r="37" spans="1:13" ht="19.5" customHeight="1" x14ac:dyDescent="0.25">
      <c r="A37" s="27" t="s">
        <v>38</v>
      </c>
      <c r="B37" s="27" t="s">
        <v>31</v>
      </c>
      <c r="C37" s="27"/>
      <c r="D37" s="27"/>
      <c r="E37" s="31"/>
      <c r="F37" s="37" t="s">
        <v>41</v>
      </c>
      <c r="G37" s="37"/>
      <c r="H37" s="34">
        <f>SUM(H38:H38)</f>
        <v>742000000</v>
      </c>
      <c r="I37" s="34">
        <f>SUM(I38:I38)</f>
        <v>172393897</v>
      </c>
      <c r="J37" s="40"/>
      <c r="K37" s="34">
        <f>SUM(K38:K38)</f>
        <v>172393897</v>
      </c>
      <c r="L37" s="35"/>
    </row>
    <row r="38" spans="1:13" ht="27.75" customHeight="1" x14ac:dyDescent="0.25">
      <c r="A38" s="27" t="s">
        <v>38</v>
      </c>
      <c r="B38" s="27" t="s">
        <v>31</v>
      </c>
      <c r="C38" s="27" t="s">
        <v>17</v>
      </c>
      <c r="D38" s="27"/>
      <c r="E38" s="31">
        <v>11</v>
      </c>
      <c r="F38" s="37" t="s">
        <v>42</v>
      </c>
      <c r="G38" s="37"/>
      <c r="H38" s="34">
        <f>'[1]Din septiembre'!E16</f>
        <v>742000000</v>
      </c>
      <c r="I38" s="34">
        <f>'[1]Din septiembre'!F16</f>
        <v>172393897</v>
      </c>
      <c r="J38" s="40"/>
      <c r="K38" s="34">
        <f>'[1]Din septiembre'!H16</f>
        <v>172393897</v>
      </c>
      <c r="L38" s="35"/>
    </row>
    <row r="39" spans="1:13" ht="15.6" customHeight="1" x14ac:dyDescent="0.25">
      <c r="A39" s="27"/>
      <c r="B39" s="27"/>
      <c r="C39" s="27"/>
      <c r="D39" s="27"/>
      <c r="E39" s="31"/>
      <c r="F39" s="37"/>
      <c r="G39" s="37"/>
      <c r="H39" s="34"/>
      <c r="I39" s="34"/>
      <c r="J39" s="40"/>
      <c r="K39" s="34"/>
      <c r="L39" s="35"/>
    </row>
    <row r="40" spans="1:13" ht="27.75" customHeight="1" x14ac:dyDescent="0.25">
      <c r="A40" s="18" t="s">
        <v>38</v>
      </c>
      <c r="B40" s="18"/>
      <c r="C40" s="18"/>
      <c r="D40" s="18"/>
      <c r="E40" s="19"/>
      <c r="F40" s="51" t="s">
        <v>39</v>
      </c>
      <c r="G40" s="51"/>
      <c r="H40" s="38">
        <f>+H41</f>
        <v>700000</v>
      </c>
      <c r="I40" s="38">
        <f>+I41</f>
        <v>570000</v>
      </c>
      <c r="J40" s="39">
        <f>+I40/H40</f>
        <v>0.81428571428571428</v>
      </c>
      <c r="K40" s="38">
        <f>+K41</f>
        <v>338186.03</v>
      </c>
      <c r="L40" s="39">
        <f>+K40/H40</f>
        <v>0.48312290000000002</v>
      </c>
    </row>
    <row r="41" spans="1:13" ht="27.75" customHeight="1" x14ac:dyDescent="0.25">
      <c r="A41" s="27" t="s">
        <v>38</v>
      </c>
      <c r="B41" s="27" t="s">
        <v>43</v>
      </c>
      <c r="C41" s="27"/>
      <c r="D41" s="27"/>
      <c r="E41" s="31"/>
      <c r="F41" s="37" t="s">
        <v>44</v>
      </c>
      <c r="G41" s="37"/>
      <c r="H41" s="34">
        <f>'[1]Din septiembre'!E17</f>
        <v>700000</v>
      </c>
      <c r="I41" s="34">
        <f>'[1]Din septiembre'!F17</f>
        <v>570000</v>
      </c>
      <c r="J41" s="40"/>
      <c r="K41" s="34">
        <f>'[1]Din septiembre'!H17</f>
        <v>338186.03</v>
      </c>
      <c r="L41" s="35"/>
      <c r="M41" s="27"/>
    </row>
    <row r="42" spans="1:13" ht="15" customHeight="1" x14ac:dyDescent="0.25">
      <c r="A42" s="27"/>
      <c r="B42" s="27"/>
      <c r="C42" s="27"/>
      <c r="D42" s="27"/>
      <c r="E42" s="31"/>
      <c r="F42" s="37"/>
      <c r="G42" s="37"/>
      <c r="H42" s="34"/>
      <c r="I42" s="34"/>
      <c r="J42" s="40"/>
      <c r="K42" s="34"/>
      <c r="L42" s="35"/>
    </row>
    <row r="43" spans="1:13" ht="25.5" customHeight="1" x14ac:dyDescent="0.25">
      <c r="A43" s="27"/>
      <c r="B43" s="27"/>
      <c r="C43" s="27"/>
      <c r="D43" s="27"/>
      <c r="E43" s="31"/>
      <c r="F43" s="52" t="s">
        <v>45</v>
      </c>
      <c r="G43" s="52"/>
      <c r="H43" s="42">
        <f>H14+H20+H23+H33+H36+H40</f>
        <v>380816084174</v>
      </c>
      <c r="I43" s="42">
        <f>I14+I20+I23+I33+I36+I40</f>
        <v>283554971401.46002</v>
      </c>
      <c r="J43" s="43">
        <f>+I43/H43</f>
        <v>0.74459820156099277</v>
      </c>
      <c r="K43" s="42">
        <f>K14+K20+K23+K33+K36+K40</f>
        <v>203223730405.87</v>
      </c>
      <c r="L43" s="16">
        <f>+K43/H43</f>
        <v>0.53365322225469425</v>
      </c>
    </row>
    <row r="44" spans="1:13" ht="30.75" customHeight="1" x14ac:dyDescent="0.25">
      <c r="A44" s="30"/>
      <c r="B44" s="30"/>
      <c r="C44" s="30"/>
      <c r="D44" s="30"/>
      <c r="E44" s="31"/>
      <c r="F44" s="28"/>
      <c r="G44" s="28"/>
    </row>
    <row r="45" spans="1:13" ht="19.5" customHeight="1" x14ac:dyDescent="0.25">
      <c r="A45" s="18"/>
      <c r="B45" s="18"/>
      <c r="C45" s="18"/>
      <c r="D45" s="18"/>
      <c r="E45" s="19"/>
      <c r="F45" s="20" t="s">
        <v>46</v>
      </c>
      <c r="G45" s="28"/>
      <c r="H45" s="22">
        <f>+H46</f>
        <v>2200000000</v>
      </c>
      <c r="I45" s="22">
        <f>+I46</f>
        <v>2200000000</v>
      </c>
      <c r="J45" s="23">
        <f>+I45/H45</f>
        <v>1</v>
      </c>
      <c r="K45" s="22">
        <f>+K46</f>
        <v>1184924622</v>
      </c>
      <c r="L45" s="23">
        <f>+K45/H45</f>
        <v>0.53860210090909089</v>
      </c>
    </row>
    <row r="46" spans="1:13" ht="39" customHeight="1" x14ac:dyDescent="0.25">
      <c r="A46" s="18" t="s">
        <v>47</v>
      </c>
      <c r="B46" s="27"/>
      <c r="C46" s="27"/>
      <c r="D46" s="27"/>
      <c r="E46" s="31"/>
      <c r="F46" s="49" t="s">
        <v>48</v>
      </c>
      <c r="G46" s="49"/>
      <c r="H46" s="22">
        <f>H47</f>
        <v>2200000000</v>
      </c>
      <c r="I46" s="22">
        <f>I47</f>
        <v>2200000000</v>
      </c>
      <c r="J46" s="23"/>
      <c r="K46" s="22">
        <f>K47</f>
        <v>1184924622</v>
      </c>
      <c r="L46" s="23"/>
    </row>
    <row r="47" spans="1:13" ht="30.75" customHeight="1" x14ac:dyDescent="0.25">
      <c r="A47" s="18" t="s">
        <v>47</v>
      </c>
      <c r="B47" s="27">
        <v>1000</v>
      </c>
      <c r="C47" s="27"/>
      <c r="D47" s="27"/>
      <c r="E47" s="31"/>
      <c r="F47" s="49" t="s">
        <v>49</v>
      </c>
      <c r="G47" s="49"/>
      <c r="H47" s="22">
        <f>SUM(H48:H49)</f>
        <v>2200000000</v>
      </c>
      <c r="I47" s="22">
        <f>SUM(I48:I49)</f>
        <v>2200000000</v>
      </c>
      <c r="J47" s="23"/>
      <c r="K47" s="22">
        <f>SUM(K48:K49)</f>
        <v>1184924622</v>
      </c>
      <c r="L47" s="23"/>
    </row>
    <row r="48" spans="1:13" ht="48.75" customHeight="1" x14ac:dyDescent="0.25">
      <c r="A48" s="18" t="s">
        <v>47</v>
      </c>
      <c r="B48" s="27">
        <v>1000</v>
      </c>
      <c r="C48" s="27" t="s">
        <v>50</v>
      </c>
      <c r="D48" s="27" t="s">
        <v>51</v>
      </c>
      <c r="E48" s="31">
        <v>11</v>
      </c>
      <c r="F48" s="49" t="s">
        <v>52</v>
      </c>
      <c r="G48" s="49"/>
      <c r="H48" s="29">
        <f>'[1]Din septiembre'!E19</f>
        <v>990000000</v>
      </c>
      <c r="I48" s="29">
        <f>'[1]Din septiembre'!F19</f>
        <v>990000000</v>
      </c>
      <c r="K48" s="29">
        <f>'[1]Din septiembre'!H19</f>
        <v>0</v>
      </c>
      <c r="L48" s="23"/>
    </row>
    <row r="49" spans="1:14" ht="48.75" customHeight="1" x14ac:dyDescent="0.25">
      <c r="A49" s="18" t="s">
        <v>47</v>
      </c>
      <c r="B49" s="27">
        <v>1000</v>
      </c>
      <c r="C49" s="27" t="s">
        <v>53</v>
      </c>
      <c r="D49" s="27" t="s">
        <v>51</v>
      </c>
      <c r="E49" s="31">
        <v>11</v>
      </c>
      <c r="F49" s="49" t="s">
        <v>52</v>
      </c>
      <c r="G49" s="49"/>
      <c r="H49" s="29">
        <f>'[1]Din septiembre'!E20</f>
        <v>1210000000</v>
      </c>
      <c r="I49" s="29">
        <f>'[1]Din septiembre'!F20</f>
        <v>1210000000</v>
      </c>
      <c r="K49" s="29">
        <f>'[1]Din septiembre'!H20</f>
        <v>1184924622</v>
      </c>
      <c r="L49" s="23"/>
    </row>
    <row r="50" spans="1:14" x14ac:dyDescent="0.25">
      <c r="A50" s="30"/>
      <c r="B50" s="30"/>
      <c r="C50" s="30"/>
      <c r="D50" s="30"/>
      <c r="E50" s="6"/>
      <c r="H50" s="32"/>
      <c r="I50" s="32"/>
      <c r="K50" s="32"/>
    </row>
    <row r="51" spans="1:14" x14ac:dyDescent="0.25">
      <c r="A51" s="30"/>
      <c r="B51" s="30"/>
      <c r="C51" s="30"/>
      <c r="D51" s="30"/>
      <c r="E51" s="6"/>
      <c r="F51" s="41" t="s">
        <v>54</v>
      </c>
      <c r="G51" s="44"/>
      <c r="H51" s="42">
        <f t="shared" ref="H51:L51" si="2">+H45</f>
        <v>2200000000</v>
      </c>
      <c r="I51" s="42">
        <f t="shared" si="2"/>
        <v>2200000000</v>
      </c>
      <c r="J51" s="43">
        <f t="shared" si="2"/>
        <v>1</v>
      </c>
      <c r="K51" s="42">
        <f t="shared" si="2"/>
        <v>1184924622</v>
      </c>
      <c r="L51" s="45">
        <f t="shared" si="2"/>
        <v>0.53860210090909089</v>
      </c>
    </row>
    <row r="52" spans="1:14" x14ac:dyDescent="0.25">
      <c r="A52" s="30"/>
      <c r="B52" s="30"/>
      <c r="C52" s="30"/>
      <c r="D52" s="30"/>
      <c r="E52" s="5"/>
      <c r="J52" s="3"/>
    </row>
    <row r="53" spans="1:14" x14ac:dyDescent="0.25">
      <c r="A53" s="30"/>
      <c r="B53" s="30"/>
      <c r="C53" s="30"/>
      <c r="D53" s="30"/>
      <c r="E53" s="5"/>
      <c r="J53" s="3"/>
    </row>
    <row r="54" spans="1:14" ht="21.75" customHeight="1" x14ac:dyDescent="0.25">
      <c r="A54" s="50" t="s">
        <v>55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46"/>
      <c r="N54" s="46"/>
    </row>
    <row r="55" spans="1:14" ht="21.75" customHeight="1" x14ac:dyDescent="0.25">
      <c r="A55" s="50" t="s">
        <v>56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46"/>
      <c r="N55" s="46"/>
    </row>
    <row r="56" spans="1:14" x14ac:dyDescent="0.25">
      <c r="A56" s="30"/>
      <c r="B56" s="30"/>
      <c r="C56" s="30"/>
      <c r="D56" s="30"/>
      <c r="E56" s="5"/>
      <c r="J56" s="3"/>
    </row>
    <row r="57" spans="1:14" x14ac:dyDescent="0.25">
      <c r="A57" s="47" t="s">
        <v>57</v>
      </c>
      <c r="B57" s="30"/>
      <c r="C57" s="30"/>
      <c r="D57" s="30"/>
      <c r="E57" s="5"/>
      <c r="J57" s="3"/>
    </row>
    <row r="58" spans="1:14" x14ac:dyDescent="0.25">
      <c r="A58" s="47" t="s">
        <v>58</v>
      </c>
      <c r="B58" s="30"/>
      <c r="C58" s="30"/>
      <c r="D58" s="30"/>
      <c r="E58" s="5"/>
    </row>
    <row r="59" spans="1:14" x14ac:dyDescent="0.25">
      <c r="A59" s="47"/>
      <c r="C59" s="30"/>
      <c r="D59" s="30"/>
      <c r="E59" s="5"/>
    </row>
    <row r="60" spans="1:14" x14ac:dyDescent="0.25">
      <c r="A60" s="30"/>
      <c r="B60" s="30"/>
      <c r="C60" s="30"/>
      <c r="D60" s="30"/>
      <c r="E60" s="5"/>
    </row>
    <row r="61" spans="1:14" x14ac:dyDescent="0.25">
      <c r="A61" s="30"/>
      <c r="B61" s="30"/>
      <c r="C61" s="30"/>
      <c r="D61" s="30"/>
      <c r="E61" s="5"/>
    </row>
    <row r="62" spans="1:14" x14ac:dyDescent="0.25">
      <c r="A62" s="30"/>
      <c r="B62" s="30"/>
      <c r="C62" s="30"/>
      <c r="D62" s="30"/>
      <c r="E62" s="5"/>
    </row>
    <row r="63" spans="1:14" x14ac:dyDescent="0.25">
      <c r="A63" s="30"/>
      <c r="B63" s="30"/>
      <c r="C63" s="30"/>
      <c r="D63" s="30"/>
      <c r="E63" s="5"/>
    </row>
    <row r="64" spans="1:14" x14ac:dyDescent="0.25">
      <c r="A64" s="30"/>
      <c r="B64" s="30"/>
      <c r="C64" s="30"/>
      <c r="D64" s="30"/>
      <c r="E64" s="5"/>
    </row>
    <row r="65" spans="1:5" x14ac:dyDescent="0.25">
      <c r="A65" s="30"/>
      <c r="B65" s="30"/>
      <c r="C65" s="30"/>
      <c r="D65" s="30"/>
      <c r="E65" s="5"/>
    </row>
    <row r="66" spans="1:5" x14ac:dyDescent="0.25">
      <c r="A66" s="30"/>
      <c r="B66" s="30"/>
      <c r="C66" s="30"/>
      <c r="D66" s="30"/>
      <c r="E66" s="5"/>
    </row>
    <row r="67" spans="1:5" x14ac:dyDescent="0.25">
      <c r="A67" s="30"/>
      <c r="B67" s="30"/>
      <c r="C67" s="30"/>
      <c r="D67" s="30"/>
      <c r="E67" s="5"/>
    </row>
    <row r="68" spans="1:5" x14ac:dyDescent="0.25">
      <c r="A68" s="48"/>
      <c r="B68" s="48"/>
      <c r="C68" s="48"/>
      <c r="D68" s="48"/>
    </row>
    <row r="69" spans="1:5" x14ac:dyDescent="0.25">
      <c r="A69" s="48"/>
      <c r="B69" s="48"/>
      <c r="C69" s="48"/>
      <c r="D69" s="48"/>
    </row>
    <row r="70" spans="1:5" x14ac:dyDescent="0.25">
      <c r="A70" s="48"/>
      <c r="B70" s="48"/>
      <c r="C70" s="48"/>
      <c r="D70" s="48"/>
    </row>
  </sheetData>
  <autoFilter ref="A8:L48" xr:uid="{00000000-0009-0000-0000-000002000000}">
    <filterColumn colId="5" showButton="0"/>
  </autoFilter>
  <mergeCells count="27">
    <mergeCell ref="F15:G15"/>
    <mergeCell ref="A2:L2"/>
    <mergeCell ref="A3:L3"/>
    <mergeCell ref="A5:L5"/>
    <mergeCell ref="A6:L6"/>
    <mergeCell ref="F8:G8"/>
    <mergeCell ref="F33:G33"/>
    <mergeCell ref="F16:G16"/>
    <mergeCell ref="F17:G17"/>
    <mergeCell ref="F18:G18"/>
    <mergeCell ref="F21:G21"/>
    <mergeCell ref="F24:G24"/>
    <mergeCell ref="F25:G25"/>
    <mergeCell ref="F26:G26"/>
    <mergeCell ref="F27:G27"/>
    <mergeCell ref="F28:G28"/>
    <mergeCell ref="F29:G29"/>
    <mergeCell ref="F30:G30"/>
    <mergeCell ref="F49:G49"/>
    <mergeCell ref="A54:L54"/>
    <mergeCell ref="A55:L55"/>
    <mergeCell ref="F36:G36"/>
    <mergeCell ref="F40:G40"/>
    <mergeCell ref="F43:G43"/>
    <mergeCell ref="F46:G46"/>
    <mergeCell ref="F47:G47"/>
    <mergeCell ref="F48:G48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verticalDpi="599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581004244D4C40911EB61FCB4F2336" ma:contentTypeVersion="3" ma:contentTypeDescription="Crear nuevo documento." ma:contentTypeScope="" ma:versionID="2596491da49979f29e95b5d2ce20fd0f">
  <xsd:schema xmlns:xsd="http://www.w3.org/2001/XMLSchema" xmlns:xs="http://www.w3.org/2001/XMLSchema" xmlns:p="http://schemas.microsoft.com/office/2006/metadata/properties" xmlns:ns2="7a134c39-333c-4b73-9c61-d3c5e2872a01" xmlns:ns3="6e2a57a2-9d48-4009-82e5-3fe89fb6c543" targetNamespace="http://schemas.microsoft.com/office/2006/metadata/properties" ma:root="true" ma:fieldsID="41f8bf70b53c18001c45b642d5ebc003" ns2:_="" ns3:_="">
    <xsd:import namespace="7a134c39-333c-4b73-9c61-d3c5e2872a01"/>
    <xsd:import namespace="6e2a57a2-9d48-4009-82e5-3fe89fb6c543"/>
    <xsd:element name="properties">
      <xsd:complexType>
        <xsd:sequence>
          <xsd:element name="documentManagement">
            <xsd:complexType>
              <xsd:all>
                <xsd:element ref="ns2:A_x00f1_o"/>
                <xsd:element ref="ns2:MES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34c39-333c-4b73-9c61-d3c5e2872a01" elementFormDefault="qualified">
    <xsd:import namespace="http://schemas.microsoft.com/office/2006/documentManagement/types"/>
    <xsd:import namespace="http://schemas.microsoft.com/office/infopath/2007/PartnerControls"/>
    <xsd:element name="A_x00f1_o" ma:index="8" ma:displayName="Año" ma:format="Dropdown" ma:internalName="A_x00f1_o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MES" ma:index="9" ma:displayName="Mes" ma:default="Enero" ma:format="Dropdown" ma:internalName="MES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57a2-9d48-4009-82e5-3fe89fb6c543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S xmlns="7a134c39-333c-4b73-9c61-d3c5e2872a01">Septiembre</MES>
    <A_x00f1_o xmlns="7a134c39-333c-4b73-9c61-d3c5e2872a01">2025</A_x00f1_o>
    <_dlc_DocId xmlns="6e2a57a2-9d48-4009-82e5-3fe89fb6c543">3CFCSSYJ6V66-34-282</_dlc_DocId>
    <_dlc_DocIdUrl xmlns="6e2a57a2-9d48-4009-82e5-3fe89fb6c543">
      <Url>https://www.reincorporacion.gov.co/es/agencia/_layouts/15/DocIdRedir.aspx?ID=3CFCSSYJ6V66-34-282</Url>
      <Description>3CFCSSYJ6V66-34-282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81D205-3DDD-43CB-9D44-73AE2AEAEA43}"/>
</file>

<file path=customXml/itemProps2.xml><?xml version="1.0" encoding="utf-8"?>
<ds:datastoreItem xmlns:ds="http://schemas.openxmlformats.org/officeDocument/2006/customXml" ds:itemID="{DED8BE5B-3A9A-4341-89AC-E6DBA79731E3}">
  <ds:schemaRefs>
    <ds:schemaRef ds:uri="http://schemas.microsoft.com/office/2006/metadata/properties"/>
    <ds:schemaRef ds:uri="http://schemas.microsoft.com/office/infopath/2007/PartnerControls"/>
    <ds:schemaRef ds:uri="77c5f610-70c0-4144-acdd-b603e5425dc3"/>
    <ds:schemaRef ds:uri="60beef9c-d14f-4fd4-9344-b35a1a76646a"/>
  </ds:schemaRefs>
</ds:datastoreItem>
</file>

<file path=customXml/itemProps3.xml><?xml version="1.0" encoding="utf-8"?>
<ds:datastoreItem xmlns:ds="http://schemas.openxmlformats.org/officeDocument/2006/customXml" ds:itemID="{95186928-2019-400A-8688-D09EBEACAD4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95B14D-8B8D-4220-9D6A-D5EC10B1B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Publicar Septiembre 2025</vt:lpstr>
      <vt:lpstr>'Publicar 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Septiembre</dc:title>
  <dc:creator>Angie Lizeth Gonzalez Gonzalez</dc:creator>
  <cp:lastModifiedBy>Nancy Stella Guerra Soler</cp:lastModifiedBy>
  <cp:lastPrinted>2025-10-02T15:20:08Z</cp:lastPrinted>
  <dcterms:created xsi:type="dcterms:W3CDTF">2025-10-02T15:18:25Z</dcterms:created>
  <dcterms:modified xsi:type="dcterms:W3CDTF">2025-10-03T20:19:24Z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0x01010074581004244D4C40911EB61FCB4F2336</vt:lpwstr>
  </property>
  <property fmtid="{D5CDD505-2E9C-101B-9397-08002B2CF9AE}" pid="3" name="_dlc_DocIdItemGuid">
    <vt:lpwstr>32cce0ac-64e9-40a2-9b63-cf1cebb868b7</vt:lpwstr>
  </property>
</Properties>
</file>