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integracion.sharepoint.com/sites/GrupodePresupuesto/Documentos compartidos/SIGER/Publicaciones/"/>
    </mc:Choice>
  </mc:AlternateContent>
  <xr:revisionPtr revIDLastSave="0" documentId="8_{68E23363-77E5-403C-B238-06B5F50DB096}" xr6:coauthVersionLast="47" xr6:coauthVersionMax="47" xr10:uidLastSave="{00000000-0000-0000-0000-000000000000}"/>
  <bookViews>
    <workbookView xWindow="-120" yWindow="-120" windowWidth="29040" windowHeight="15720" xr2:uid="{95E4FF3D-E85F-4800-81A7-C7E3DFE46FC9}"/>
  </bookViews>
  <sheets>
    <sheet name="Sept  2026" sheetId="1" r:id="rId1"/>
  </sheets>
  <externalReferences>
    <externalReference r:id="rId2"/>
  </externalReferences>
  <definedNames>
    <definedName name="_xlnm._FilterDatabase" localSheetId="0" hidden="1">'Sept  2026'!$A$8:$L$45</definedName>
    <definedName name="_xlnm.Print_Area" localSheetId="0">'Sept  2026'!$A$1:$L$59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I47" i="1"/>
  <c r="H47" i="1"/>
  <c r="K46" i="1"/>
  <c r="I46" i="1"/>
  <c r="H46" i="1"/>
  <c r="K45" i="1"/>
  <c r="I45" i="1"/>
  <c r="I44" i="1" s="1"/>
  <c r="I43" i="1" s="1"/>
  <c r="I42" i="1" s="1"/>
  <c r="H45" i="1"/>
  <c r="K38" i="1"/>
  <c r="I38" i="1"/>
  <c r="H38" i="1"/>
  <c r="K37" i="1"/>
  <c r="K36" i="1" s="1"/>
  <c r="I37" i="1"/>
  <c r="I36" i="1" s="1"/>
  <c r="H37" i="1"/>
  <c r="H36" i="1" s="1"/>
  <c r="H33" i="1" s="1"/>
  <c r="K35" i="1"/>
  <c r="I35" i="1"/>
  <c r="H35" i="1"/>
  <c r="K34" i="1"/>
  <c r="I34" i="1"/>
  <c r="H34" i="1"/>
  <c r="K31" i="1"/>
  <c r="I31" i="1"/>
  <c r="H31" i="1"/>
  <c r="K30" i="1"/>
  <c r="I30" i="1"/>
  <c r="H30" i="1"/>
  <c r="H29" i="1" s="1"/>
  <c r="H28" i="1" s="1"/>
  <c r="L29" i="1"/>
  <c r="L28" i="1" s="1"/>
  <c r="K29" i="1"/>
  <c r="K28" i="1" s="1"/>
  <c r="J29" i="1"/>
  <c r="J28" i="1" s="1"/>
  <c r="I29" i="1"/>
  <c r="I28" i="1" s="1"/>
  <c r="K27" i="1"/>
  <c r="I27" i="1"/>
  <c r="H27" i="1"/>
  <c r="K26" i="1"/>
  <c r="I26" i="1"/>
  <c r="H26" i="1"/>
  <c r="K21" i="1"/>
  <c r="K20" i="1" s="1"/>
  <c r="I21" i="1"/>
  <c r="I20" i="1" s="1"/>
  <c r="H21" i="1"/>
  <c r="H20" i="1"/>
  <c r="K18" i="1"/>
  <c r="I18" i="1"/>
  <c r="H18" i="1"/>
  <c r="K17" i="1"/>
  <c r="I17" i="1"/>
  <c r="H17" i="1"/>
  <c r="K16" i="1"/>
  <c r="I16" i="1"/>
  <c r="H16" i="1"/>
  <c r="H15" i="1" l="1"/>
  <c r="H14" i="1" s="1"/>
  <c r="I15" i="1"/>
  <c r="I14" i="1" s="1"/>
  <c r="L20" i="1"/>
  <c r="H44" i="1"/>
  <c r="H43" i="1" s="1"/>
  <c r="H42" i="1" s="1"/>
  <c r="H49" i="1" s="1"/>
  <c r="K44" i="1"/>
  <c r="K43" i="1" s="1"/>
  <c r="K15" i="1"/>
  <c r="K14" i="1" s="1"/>
  <c r="J20" i="1"/>
  <c r="H25" i="1"/>
  <c r="H24" i="1" s="1"/>
  <c r="H23" i="1" s="1"/>
  <c r="H40" i="1" s="1"/>
  <c r="H10" i="1" s="1"/>
  <c r="I33" i="1"/>
  <c r="J33" i="1" s="1"/>
  <c r="I25" i="1"/>
  <c r="I24" i="1" s="1"/>
  <c r="I23" i="1" s="1"/>
  <c r="K33" i="1"/>
  <c r="I49" i="1"/>
  <c r="J14" i="1"/>
  <c r="K25" i="1"/>
  <c r="I40" i="1" l="1"/>
  <c r="J42" i="1"/>
  <c r="J49" i="1" s="1"/>
  <c r="J23" i="1"/>
  <c r="K42" i="1"/>
  <c r="J40" i="1"/>
  <c r="I10" i="1"/>
  <c r="J10" i="1" s="1"/>
  <c r="K24" i="1"/>
  <c r="L14" i="1"/>
  <c r="L33" i="1"/>
  <c r="K49" i="1" l="1"/>
  <c r="L42" i="1"/>
  <c r="L49" i="1" s="1"/>
  <c r="K23" i="1"/>
  <c r="L23" i="1" l="1"/>
  <c r="K40" i="1"/>
  <c r="L40" i="1" l="1"/>
  <c r="K10" i="1"/>
  <c r="L10" i="1" l="1"/>
</calcChain>
</file>

<file path=xl/sharedStrings.xml><?xml version="1.0" encoding="utf-8"?>
<sst xmlns="http://schemas.openxmlformats.org/spreadsheetml/2006/main" count="118" uniqueCount="61">
  <si>
    <t>AGENCIA PARA LA REINCORPORACION Y LA NORMALIZACION</t>
  </si>
  <si>
    <t>PRESIDENCIA DE LA REPÚBLICA</t>
  </si>
  <si>
    <t>INFORME DE EJECUCIÓN PRESUPUESTAL VIGENCIA 2026</t>
  </si>
  <si>
    <t>CORTE DE LA INFORMACION A CIERRE DEL 01 DE ENERO AL 30 DE SEPTIEMBRE 2026</t>
  </si>
  <si>
    <t>CTA PROG</t>
  </si>
  <si>
    <t>SUBC
SUBP</t>
  </si>
  <si>
    <t>OBJG
PROY</t>
  </si>
  <si>
    <t>ORD
SPRY</t>
  </si>
  <si>
    <t>REC</t>
  </si>
  <si>
    <t>CONCEPTO</t>
  </si>
  <si>
    <t>APROPIACIÓN VIGENTE</t>
  </si>
  <si>
    <t>COMPROMISOS</t>
  </si>
  <si>
    <t>% EJEC</t>
  </si>
  <si>
    <t>OBLIGACIONES</t>
  </si>
  <si>
    <t>TOTAL PRESUPUESTO ARN</t>
  </si>
  <si>
    <t>A. FUNCIONAMIENTO</t>
  </si>
  <si>
    <t>01</t>
  </si>
  <si>
    <t>GASTOS DE PERSONAL</t>
  </si>
  <si>
    <t>PLANTA DE PERSONAL PERMANENTE</t>
  </si>
  <si>
    <t>SALARIO</t>
  </si>
  <si>
    <t>02</t>
  </si>
  <si>
    <t>CONTRIBUCIONES INHERENTES A LA NÓMINA</t>
  </si>
  <si>
    <t>03</t>
  </si>
  <si>
    <t>REMUNERACIONES NO CONSTITUTIVAS DE FACTOR SALARIAL</t>
  </si>
  <si>
    <t>ADQUISICION DE BIENES Y SERVICIOS</t>
  </si>
  <si>
    <t>TRANSFERENCIAS CORRIENTES</t>
  </si>
  <si>
    <t>A ENTIDADES DEL GOBIERNO</t>
  </si>
  <si>
    <t>A ORGANOS DEL PGN</t>
  </si>
  <si>
    <t>001</t>
  </si>
  <si>
    <t>FONDO DE PROGRAMAS ESPECIALES PARA LA PAZ: PROGRAMA DE REINTEGRACIÓN SOCIAL Y ECONOMICA</t>
  </si>
  <si>
    <t>04</t>
  </si>
  <si>
    <t>PRESTACIONES SOCIALES</t>
  </si>
  <si>
    <t>PRESTACIONES SOCIALES RELACIONADAS CON EL EMPLEO</t>
  </si>
  <si>
    <t>012</t>
  </si>
  <si>
    <t>INCAPACIDADES Y LICENCIAS DE MATERNIDAD Y PATERNIDAD (NO DE PENSIONES)</t>
  </si>
  <si>
    <t>10</t>
  </si>
  <si>
    <t>SENTENCIAS Y CONCILIACIONES</t>
  </si>
  <si>
    <t>08</t>
  </si>
  <si>
    <t>GASTOS POR TRIBUTOS, MULTAS, SANCIONES E INTERESES DE MORA</t>
  </si>
  <si>
    <t>IMPUESTOS</t>
  </si>
  <si>
    <t>TASAS Y DERECHOS ADMINISTRATIVOS</t>
  </si>
  <si>
    <t>CONTRIBUCIONES</t>
  </si>
  <si>
    <t>CUOTA DE FISCALIZACIÓN Y AUDITAJE</t>
  </si>
  <si>
    <t>05</t>
  </si>
  <si>
    <t>MULTAS, SANCIONES E INTERESES DE MORA</t>
  </si>
  <si>
    <t>TOTAL PRESUPUESTO DE FUNCIONAMIENTO</t>
  </si>
  <si>
    <t>C. INVERSIÓN</t>
  </si>
  <si>
    <t>0211</t>
  </si>
  <si>
    <t>REINTEGRACIÓN DE PERSONAS Y GRUPOS ALZADOS EN ARMAS DESDE EL SECTOR PRESIDENCIA</t>
  </si>
  <si>
    <t>INTERSUBSECTORIAL GOBIERNO</t>
  </si>
  <si>
    <t>3</t>
  </si>
  <si>
    <t/>
  </si>
  <si>
    <t>5. CONVERGENCIA REGIONAL / C. INCLUSIÓN DE LAS PERSONAS QUE HAN DEJADO LAS ARMAS Y POTENCIAR SU PARTICIPACIÓN EN LAS COMUNIDADES Y TERRITORIOS DONDE HABITAN _</t>
  </si>
  <si>
    <t>4</t>
  </si>
  <si>
    <t>TOTAL PRESUPUESTO DE INVERSIÓN</t>
  </si>
  <si>
    <r>
      <rPr>
        <b/>
        <sz val="9"/>
        <color theme="1"/>
        <rFont val="Aptos Narrow"/>
        <family val="2"/>
        <scheme val="minor"/>
      </rPr>
      <t>Nota 1</t>
    </r>
    <r>
      <rPr>
        <sz val="9"/>
        <color theme="1"/>
        <rFont val="Aptos Narrow"/>
        <family val="2"/>
        <scheme val="minor"/>
      </rPr>
      <t>:  El presupuesto de la Agencia para la vigencia fiscal 2026 fue apropiado mediante el Decreto No. 1477 del 30 de diciembre de 2025, conforme a la normatividad presupuestal vigente.</t>
    </r>
  </si>
  <si>
    <r>
      <rPr>
        <b/>
        <sz val="9"/>
        <color theme="1"/>
        <rFont val="Aptos Narrow"/>
        <family val="2"/>
        <scheme val="minor"/>
      </rPr>
      <t>Nota 2:</t>
    </r>
    <r>
      <rPr>
        <sz val="9"/>
        <color theme="1"/>
        <rFont val="Aptos Narrow"/>
        <family val="2"/>
        <scheme val="minor"/>
      </rPr>
      <t xml:space="preserve"> Durante el mes de febrero de 2026, el Ministerio de Hacienda y Crédito Público realizó el bloqueo de la apropiación disponible por valor de $17.902.698.294,08, los cuales fueron desbloqueados el dia 24 del mismo mes.</t>
    </r>
  </si>
  <si>
    <r>
      <rPr>
        <b/>
        <sz val="9"/>
        <color theme="1"/>
        <rFont val="Aptos Narrow"/>
        <family val="2"/>
        <scheme val="minor"/>
      </rPr>
      <t>Nota 3:</t>
    </r>
    <r>
      <rPr>
        <sz val="9"/>
        <color theme="1"/>
        <rFont val="Aptos Narrow"/>
        <family val="2"/>
        <scheme val="minor"/>
      </rPr>
      <t xml:space="preserve"> Durante el mes de junio de 2026 se registraron adiciones presupuestales, correspondientes a $7.548.345.900 por recursos de donación de la Unión Europea, autorizados mediante la Resolución APC No. 176 del 5 de junio de 2026 e incorporados mediante la Resolución No. 1537 del 22 de junio de 2026, y $14.182.627.051 por distribución de recursos efectuada por el Ministerio de Hacienda y Crédito Público, autorizada mediante la Resolución No. 1428 del 19 de junio de 2026 e incorporada mediante la Resolución No. 1614 del 30 de junio de 2026.</t>
    </r>
  </si>
  <si>
    <t>Elaboró: Jonhatan Steven Quevedo Vargas - Contratista Prof. Grupo Presupuesto</t>
  </si>
  <si>
    <t>Revisó: Nancy Stella Guerra Soler - Coordinadora Grupo Presupuesto</t>
  </si>
  <si>
    <r>
      <t xml:space="preserve">Nota 4: </t>
    </r>
    <r>
      <rPr>
        <sz val="9"/>
        <color theme="1"/>
        <rFont val="Aptos Narrow"/>
        <family val="2"/>
        <scheme val="minor"/>
      </rPr>
      <t>Durante los meses de agosto y septiembre de 2026, el Ministerio de Hacienda y Crédito Público efectuó un bloqueo sobre la apropiación disponible por valor de $ 15.569.085.890,20, afectando la disponibilidad presupuestal. Asimismo, aplico bloqueó al saldo de los Certificados de Disponibilidad Presupuestal (CDP)  por  alrededor de $53.893.000.000,00, asociados a los rubros de Transferencias y Bienes y Servicios, imposibilitando su utilización, afectando la asunción de nuevos compromisos presupuestales.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</si>
</sst>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1" fillId="2" borderId="0" xfId="2" applyFill="1" applyAlignment="1">
      <alignment vertical="center"/>
    </xf>
    <xf numFmtId="10" fontId="3" fillId="2" borderId="0" xfId="3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1" fillId="2" borderId="0" xfId="2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43" fontId="1" fillId="2" borderId="0" xfId="2" applyNumberFormat="1" applyFill="1" applyAlignment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10" fontId="3" fillId="2" borderId="1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9" fillId="3" borderId="0" xfId="2" applyFont="1" applyFill="1" applyAlignment="1">
      <alignment vertical="center"/>
    </xf>
    <xf numFmtId="164" fontId="8" fillId="3" borderId="0" xfId="4" applyFont="1" applyFill="1" applyAlignment="1">
      <alignment vertical="center"/>
    </xf>
    <xf numFmtId="10" fontId="8" fillId="3" borderId="0" xfId="3" applyNumberFormat="1" applyFont="1" applyFill="1" applyAlignment="1">
      <alignment horizontal="center" vertical="center"/>
    </xf>
    <xf numFmtId="49" fontId="2" fillId="2" borderId="0" xfId="2" applyNumberFormat="1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0" fontId="1" fillId="2" borderId="0" xfId="2" applyFill="1" applyAlignment="1">
      <alignment horizontal="left" vertical="center" wrapText="1"/>
    </xf>
    <xf numFmtId="164" fontId="2" fillId="2" borderId="0" xfId="4" applyFont="1" applyFill="1" applyAlignment="1">
      <alignment vertical="center"/>
    </xf>
    <xf numFmtId="10" fontId="11" fillId="2" borderId="0" xfId="3" applyNumberFormat="1" applyFont="1" applyFill="1" applyAlignment="1">
      <alignment horizontal="center" vertical="center"/>
    </xf>
    <xf numFmtId="49" fontId="11" fillId="2" borderId="0" xfId="2" applyNumberFormat="1" applyFont="1" applyFill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164" fontId="11" fillId="2" borderId="0" xfId="4" applyFont="1" applyFill="1" applyAlignment="1">
      <alignment vertical="center"/>
    </xf>
    <xf numFmtId="49" fontId="3" fillId="2" borderId="0" xfId="2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left" vertical="center" wrapText="1"/>
    </xf>
    <xf numFmtId="164" fontId="3" fillId="2" borderId="0" xfId="4" applyFont="1" applyFill="1" applyAlignment="1">
      <alignment vertical="center"/>
    </xf>
    <xf numFmtId="49" fontId="1" fillId="2" borderId="0" xfId="2" applyNumberForma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164" fontId="5" fillId="2" borderId="0" xfId="4" applyFont="1" applyFill="1" applyAlignment="1">
      <alignment vertical="center"/>
    </xf>
    <xf numFmtId="164" fontId="12" fillId="2" borderId="0" xfId="4" applyFont="1" applyFill="1" applyAlignment="1">
      <alignment vertical="center"/>
    </xf>
    <xf numFmtId="10" fontId="6" fillId="2" borderId="0" xfId="3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164" fontId="3" fillId="4" borderId="0" xfId="4" applyFont="1" applyFill="1" applyAlignment="1">
      <alignment vertical="center"/>
    </xf>
    <xf numFmtId="0" fontId="3" fillId="4" borderId="0" xfId="2" applyFont="1" applyFill="1" applyAlignment="1">
      <alignment horizontal="center" vertical="center"/>
    </xf>
    <xf numFmtId="164" fontId="2" fillId="4" borderId="0" xfId="4" applyFont="1" applyFill="1" applyAlignment="1">
      <alignment vertical="center"/>
    </xf>
    <xf numFmtId="10" fontId="11" fillId="4" borderId="0" xfId="3" applyNumberFormat="1" applyFont="1" applyFill="1" applyAlignment="1">
      <alignment horizontal="center" vertical="center"/>
    </xf>
    <xf numFmtId="49" fontId="13" fillId="2" borderId="0" xfId="2" applyNumberFormat="1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vertical="center" wrapText="1"/>
    </xf>
    <xf numFmtId="164" fontId="6" fillId="4" borderId="0" xfId="4" applyFont="1" applyFill="1" applyAlignment="1">
      <alignment vertical="center"/>
    </xf>
    <xf numFmtId="10" fontId="3" fillId="4" borderId="0" xfId="3" applyNumberFormat="1" applyFont="1" applyFill="1" applyAlignment="1">
      <alignment horizontal="center" vertical="center"/>
    </xf>
    <xf numFmtId="0" fontId="6" fillId="4" borderId="0" xfId="2" applyFont="1" applyFill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2" fillId="3" borderId="0" xfId="2" applyFont="1" applyFill="1" applyAlignment="1">
      <alignment horizontal="left" vertical="center" wrapText="1"/>
    </xf>
    <xf numFmtId="164" fontId="2" fillId="3" borderId="0" xfId="4" applyFont="1" applyFill="1" applyAlignment="1">
      <alignment vertical="center"/>
    </xf>
    <xf numFmtId="10" fontId="2" fillId="3" borderId="0" xfId="1" applyNumberFormat="1" applyFont="1" applyFill="1" applyAlignment="1">
      <alignment vertical="center"/>
    </xf>
    <xf numFmtId="0" fontId="1" fillId="3" borderId="0" xfId="2" applyFill="1" applyAlignment="1">
      <alignment vertical="center"/>
    </xf>
    <xf numFmtId="10" fontId="2" fillId="3" borderId="0" xfId="3" applyNumberFormat="1" applyFont="1" applyFill="1" applyAlignment="1">
      <alignment horizontal="center" vertical="center"/>
    </xf>
    <xf numFmtId="49" fontId="3" fillId="2" borderId="0" xfId="5" applyNumberFormat="1" applyFont="1" applyFill="1" applyAlignment="1">
      <alignment horizontal="left" vertical="center" wrapText="1"/>
    </xf>
    <xf numFmtId="0" fontId="14" fillId="4" borderId="0" xfId="0" applyFont="1" applyFill="1" applyAlignment="1">
      <alignment vertical="center"/>
    </xf>
    <xf numFmtId="49" fontId="1" fillId="2" borderId="0" xfId="2" applyNumberFormat="1" applyFill="1" applyAlignment="1">
      <alignment vertical="center"/>
    </xf>
    <xf numFmtId="0" fontId="3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center" vertical="center"/>
    </xf>
    <xf numFmtId="0" fontId="1" fillId="2" borderId="0" xfId="2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3" borderId="0" xfId="2" applyFont="1" applyFill="1" applyAlignment="1">
      <alignment horizontal="left" vertical="center" wrapText="1"/>
    </xf>
    <xf numFmtId="49" fontId="3" fillId="2" borderId="0" xfId="5" applyNumberFormat="1" applyFont="1" applyFill="1" applyAlignment="1">
      <alignment horizontal="left" vertical="center" wrapText="1"/>
    </xf>
    <xf numFmtId="49" fontId="11" fillId="2" borderId="0" xfId="5" applyNumberFormat="1" applyFont="1" applyFill="1" applyAlignment="1">
      <alignment horizontal="left" vertical="center" wrapText="1"/>
    </xf>
  </cellXfs>
  <cellStyles count="6">
    <cellStyle name="Millares 2" xfId="4" xr:uid="{B0B39C15-723A-4C97-A166-6A2AE7653FF8}"/>
    <cellStyle name="Normal" xfId="0" builtinId="0"/>
    <cellStyle name="Normal 2" xfId="2" xr:uid="{6DFEB4BF-01D8-417A-9FE5-D9ED1818E817}"/>
    <cellStyle name="Normal 2 2" xfId="5" xr:uid="{D8DDA94A-6250-4837-8F0B-26D09ED777FF}"/>
    <cellStyle name="Porcentaje" xfId="1" builtinId="5"/>
    <cellStyle name="Porcentaje 2" xfId="3" xr:uid="{B0A7EB9D-6A75-4445-945D-B4626D538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488155</xdr:colOff>
      <xdr:row>0</xdr:row>
      <xdr:rowOff>107160</xdr:rowOff>
    </xdr:from>
    <xdr:to>
      <xdr:col>4</xdr:col>
      <xdr:colOff>55720</xdr:colOff>
      <xdr:row>4</xdr:row>
      <xdr:rowOff>168120</xdr:rowOff>
    </xdr:to>
    <xdr:pic>
      <xdr:nvPicPr>
        <xdr:cNvPr id="2" name="Imagen 1" descr="Escudo de Colombia&#10;Agencia para la Reincorporación y la Normalización - ARN">
          <a:extLst>
            <a:ext uri="{FF2B5EF4-FFF2-40B4-BE49-F238E27FC236}">
              <a16:creationId xmlns:a16="http://schemas.microsoft.com/office/drawing/2014/main" id="{A58E5A66-3C53-4FE0-BD45-1D63DB7334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66" b="14530"/>
        <a:stretch/>
      </xdr:blipFill>
      <xdr:spPr bwMode="auto">
        <a:xfrm>
          <a:off x="488155" y="107160"/>
          <a:ext cx="1640205" cy="7924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eintegracion.sharepoint.com/sites/GrupodePresupuesto/Documentos%20compartidos/Presupuesto/Presupuesto/Informes/2026/09%20Septiembre/Ejecuci&#243;n%20agregada%2015%20Septiembre.xlsx" TargetMode="External"/><Relationship Id="rId1" Type="http://schemas.openxmlformats.org/officeDocument/2006/relationships/externalLinkPath" Target="/sites/GrupodePresupuesto/Documentos%20compartidos/Presupuesto/Presupuesto/Informes/2026/09%20Septiembre/Ejecuci&#243;n%20agregada%2015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pt"/>
      <sheetName val="Din Sept"/>
      <sheetName val="Sept  2026"/>
    </sheetNames>
    <sheetDataSet>
      <sheetData sheetId="0"/>
      <sheetData sheetId="1">
        <row r="6">
          <cell r="E6">
            <v>40836000000</v>
          </cell>
          <cell r="F6">
            <v>26493696951</v>
          </cell>
          <cell r="H6">
            <v>26481152773</v>
          </cell>
        </row>
        <row r="7">
          <cell r="E7">
            <v>14669000000</v>
          </cell>
          <cell r="F7">
            <v>10512855424</v>
          </cell>
          <cell r="H7">
            <v>10138692107</v>
          </cell>
        </row>
        <row r="8">
          <cell r="E8">
            <v>3451000000</v>
          </cell>
          <cell r="F8">
            <v>3022537139</v>
          </cell>
          <cell r="H8">
            <v>3018623051</v>
          </cell>
        </row>
        <row r="10">
          <cell r="E10">
            <v>7832800000</v>
          </cell>
          <cell r="F10">
            <v>4495588135.6499996</v>
          </cell>
          <cell r="H10">
            <v>3185789552.7199998</v>
          </cell>
        </row>
        <row r="12">
          <cell r="E12">
            <v>289756000000</v>
          </cell>
          <cell r="F12">
            <v>234516002478.26001</v>
          </cell>
          <cell r="H12">
            <v>148319094275.81</v>
          </cell>
        </row>
        <row r="13">
          <cell r="E13">
            <v>14182627051</v>
          </cell>
          <cell r="F13">
            <v>612733624</v>
          </cell>
          <cell r="H13">
            <v>106557783</v>
          </cell>
        </row>
        <row r="14">
          <cell r="E14">
            <v>213000000</v>
          </cell>
          <cell r="F14">
            <v>141780126</v>
          </cell>
          <cell r="H14">
            <v>137089610</v>
          </cell>
        </row>
        <row r="16">
          <cell r="E16">
            <v>111800000</v>
          </cell>
          <cell r="F16">
            <v>74899000</v>
          </cell>
          <cell r="H16">
            <v>43735318.210000001</v>
          </cell>
        </row>
        <row r="17">
          <cell r="E17">
            <v>9600000</v>
          </cell>
          <cell r="F17">
            <v>2300000</v>
          </cell>
          <cell r="H17">
            <v>5237.3999999999996</v>
          </cell>
        </row>
        <row r="18">
          <cell r="E18">
            <v>742000000</v>
          </cell>
          <cell r="F18">
            <v>0</v>
          </cell>
          <cell r="H18">
            <v>0</v>
          </cell>
        </row>
        <row r="19">
          <cell r="E19">
            <v>800000</v>
          </cell>
          <cell r="F19">
            <v>650000</v>
          </cell>
          <cell r="H19">
            <v>650000</v>
          </cell>
        </row>
        <row r="21">
          <cell r="E21">
            <v>1000000000</v>
          </cell>
          <cell r="F21">
            <v>1000000000</v>
          </cell>
          <cell r="H21">
            <v>149582999</v>
          </cell>
        </row>
        <row r="22">
          <cell r="E22">
            <v>1000000000</v>
          </cell>
          <cell r="F22">
            <v>1000000000</v>
          </cell>
          <cell r="H22">
            <v>594412000</v>
          </cell>
        </row>
        <row r="23">
          <cell r="E23">
            <v>7548345900</v>
          </cell>
          <cell r="F23">
            <v>0</v>
          </cell>
          <cell r="H23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665FF-A148-493F-BD01-6187AC6364BA}">
  <sheetPr>
    <tabColor theme="0" tint="-0.499984740745262"/>
    <pageSetUpPr fitToPage="1"/>
  </sheetPr>
  <dimension ref="A2:L70"/>
  <sheetViews>
    <sheetView tabSelected="1" zoomScale="85" zoomScaleNormal="85" workbookViewId="0">
      <selection activeCell="G59" sqref="G59"/>
    </sheetView>
  </sheetViews>
  <sheetFormatPr baseColWidth="10" defaultColWidth="11.42578125" defaultRowHeight="15" x14ac:dyDescent="0.25"/>
  <cols>
    <col min="1" max="5" width="7.5703125" style="1" customWidth="1"/>
    <col min="6" max="6" width="34.85546875" style="1" customWidth="1"/>
    <col min="7" max="7" width="21.85546875" style="1" bestFit="1" customWidth="1"/>
    <col min="8" max="8" width="38.140625" style="1" customWidth="1"/>
    <col min="9" max="9" width="33.140625" style="1" customWidth="1"/>
    <col min="10" max="10" width="15.42578125" style="2" customWidth="1"/>
    <col min="11" max="11" width="27.140625" style="1" customWidth="1"/>
    <col min="12" max="12" width="24.42578125" style="3" customWidth="1"/>
    <col min="13" max="16384" width="11.42578125" style="1"/>
  </cols>
  <sheetData>
    <row r="2" spans="1:12" x14ac:dyDescent="0.2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x14ac:dyDescent="0.25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5" spans="1:12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x14ac:dyDescent="0.25">
      <c r="H7" s="7"/>
    </row>
    <row r="8" spans="1:12" s="5" customFormat="1" ht="27" x14ac:dyDescent="0.25">
      <c r="A8" s="8" t="s">
        <v>4</v>
      </c>
      <c r="B8" s="8" t="s">
        <v>5</v>
      </c>
      <c r="C8" s="8" t="s">
        <v>6</v>
      </c>
      <c r="D8" s="8" t="s">
        <v>7</v>
      </c>
      <c r="E8" s="9" t="s">
        <v>8</v>
      </c>
      <c r="F8" s="59" t="s">
        <v>9</v>
      </c>
      <c r="G8" s="59"/>
      <c r="H8" s="9" t="s">
        <v>10</v>
      </c>
      <c r="I8" s="9" t="s">
        <v>11</v>
      </c>
      <c r="J8" s="10" t="s">
        <v>12</v>
      </c>
      <c r="K8" s="9" t="s">
        <v>13</v>
      </c>
      <c r="L8" s="11" t="s">
        <v>12</v>
      </c>
    </row>
    <row r="9" spans="1:12" ht="7.5" customHeight="1" x14ac:dyDescent="0.25"/>
    <row r="10" spans="1:12" ht="20.25" customHeight="1" x14ac:dyDescent="0.25">
      <c r="E10" s="12"/>
      <c r="F10" s="13" t="s">
        <v>14</v>
      </c>
      <c r="G10" s="14"/>
      <c r="H10" s="15">
        <f>H40+H49</f>
        <v>381352972951</v>
      </c>
      <c r="I10" s="15">
        <f>I40+I49</f>
        <v>281873042877.91003</v>
      </c>
      <c r="J10" s="16">
        <f>+I10/H10</f>
        <v>0.73913949246733124</v>
      </c>
      <c r="K10" s="15">
        <f>K40+K49</f>
        <v>192175384707.13998</v>
      </c>
      <c r="L10" s="16">
        <f>+K10/H10</f>
        <v>0.50393047475162223</v>
      </c>
    </row>
    <row r="11" spans="1:12" ht="12" customHeight="1" x14ac:dyDescent="0.25">
      <c r="E11" s="12"/>
      <c r="F11" s="4"/>
      <c r="H11" s="7"/>
      <c r="I11" s="7"/>
      <c r="K11" s="7"/>
    </row>
    <row r="12" spans="1:12" x14ac:dyDescent="0.25">
      <c r="E12" s="12"/>
      <c r="F12" s="4" t="s">
        <v>15</v>
      </c>
      <c r="H12" s="7"/>
      <c r="I12" s="7"/>
      <c r="K12" s="7"/>
    </row>
    <row r="13" spans="1:12" ht="6.75" customHeight="1" x14ac:dyDescent="0.25">
      <c r="E13" s="12"/>
    </row>
    <row r="14" spans="1:12" x14ac:dyDescent="0.25">
      <c r="A14" s="17" t="s">
        <v>16</v>
      </c>
      <c r="B14" s="17"/>
      <c r="C14" s="17"/>
      <c r="D14" s="17"/>
      <c r="E14" s="18"/>
      <c r="F14" s="19" t="s">
        <v>17</v>
      </c>
      <c r="G14" s="20"/>
      <c r="H14" s="21">
        <f>+H15</f>
        <v>58956000000</v>
      </c>
      <c r="I14" s="21">
        <f>+I15</f>
        <v>40029089514</v>
      </c>
      <c r="J14" s="22">
        <f>+I14/H14</f>
        <v>0.67896549145125173</v>
      </c>
      <c r="K14" s="21">
        <f>+K15</f>
        <v>39638467931</v>
      </c>
      <c r="L14" s="22">
        <f>+K14/H14</f>
        <v>0.67233984549494541</v>
      </c>
    </row>
    <row r="15" spans="1:12" ht="15" customHeight="1" x14ac:dyDescent="0.25">
      <c r="A15" s="23" t="s">
        <v>16</v>
      </c>
      <c r="B15" s="23" t="s">
        <v>16</v>
      </c>
      <c r="C15" s="23"/>
      <c r="D15" s="23"/>
      <c r="E15" s="24"/>
      <c r="F15" s="60" t="s">
        <v>18</v>
      </c>
      <c r="G15" s="60"/>
      <c r="H15" s="25">
        <f>SUM(H16:H18)</f>
        <v>58956000000</v>
      </c>
      <c r="I15" s="25">
        <f>SUM(I16:I18)</f>
        <v>40029089514</v>
      </c>
      <c r="J15" s="22"/>
      <c r="K15" s="25">
        <f>SUM(K16:K18)</f>
        <v>39638467931</v>
      </c>
      <c r="L15" s="22"/>
    </row>
    <row r="16" spans="1:12" x14ac:dyDescent="0.25">
      <c r="A16" s="26" t="s">
        <v>16</v>
      </c>
      <c r="B16" s="26" t="s">
        <v>16</v>
      </c>
      <c r="C16" s="26" t="s">
        <v>16</v>
      </c>
      <c r="D16" s="26"/>
      <c r="E16" s="3">
        <v>10</v>
      </c>
      <c r="F16" s="55" t="s">
        <v>19</v>
      </c>
      <c r="G16" s="55"/>
      <c r="H16" s="28">
        <f>'[1]Din Sept'!E6</f>
        <v>40836000000</v>
      </c>
      <c r="I16" s="28">
        <f>'[1]Din Sept'!F6</f>
        <v>26493696951</v>
      </c>
      <c r="J16" s="22"/>
      <c r="K16" s="28">
        <f>'[1]Din Sept'!H6</f>
        <v>26481152773</v>
      </c>
      <c r="L16" s="22"/>
    </row>
    <row r="17" spans="1:12" x14ac:dyDescent="0.25">
      <c r="A17" s="26" t="s">
        <v>16</v>
      </c>
      <c r="B17" s="26" t="s">
        <v>16</v>
      </c>
      <c r="C17" s="26" t="s">
        <v>20</v>
      </c>
      <c r="D17" s="26"/>
      <c r="E17" s="3">
        <v>10</v>
      </c>
      <c r="F17" s="55" t="s">
        <v>21</v>
      </c>
      <c r="G17" s="55"/>
      <c r="H17" s="28">
        <f>'[1]Din Sept'!E7</f>
        <v>14669000000</v>
      </c>
      <c r="I17" s="28">
        <f>'[1]Din Sept'!F7</f>
        <v>10512855424</v>
      </c>
      <c r="J17" s="22"/>
      <c r="K17" s="28">
        <f>'[1]Din Sept'!H7</f>
        <v>10138692107</v>
      </c>
      <c r="L17" s="22"/>
    </row>
    <row r="18" spans="1:12" ht="12" customHeight="1" x14ac:dyDescent="0.25">
      <c r="A18" s="26" t="s">
        <v>16</v>
      </c>
      <c r="B18" s="26" t="s">
        <v>16</v>
      </c>
      <c r="C18" s="26" t="s">
        <v>22</v>
      </c>
      <c r="D18" s="26"/>
      <c r="E18" s="3">
        <v>10</v>
      </c>
      <c r="F18" s="55" t="s">
        <v>23</v>
      </c>
      <c r="G18" s="55"/>
      <c r="H18" s="28">
        <f>'[1]Din Sept'!E8</f>
        <v>3451000000</v>
      </c>
      <c r="I18" s="28">
        <f>'[1]Din Sept'!F8</f>
        <v>3022537139</v>
      </c>
      <c r="J18" s="22"/>
      <c r="K18" s="28">
        <f>'[1]Din Sept'!H8</f>
        <v>3018623051</v>
      </c>
      <c r="L18" s="22"/>
    </row>
    <row r="19" spans="1:12" ht="21.75" customHeight="1" x14ac:dyDescent="0.25">
      <c r="A19" s="17"/>
      <c r="B19" s="17"/>
      <c r="C19" s="17"/>
      <c r="D19" s="17"/>
      <c r="E19" s="18"/>
      <c r="F19" s="19"/>
      <c r="G19" s="19"/>
    </row>
    <row r="20" spans="1:12" ht="29.25" customHeight="1" x14ac:dyDescent="0.25">
      <c r="A20" s="17" t="s">
        <v>20</v>
      </c>
      <c r="B20" s="17"/>
      <c r="C20" s="17"/>
      <c r="D20" s="17"/>
      <c r="E20" s="18"/>
      <c r="F20" s="19" t="s">
        <v>24</v>
      </c>
      <c r="G20" s="19"/>
      <c r="H20" s="21">
        <f>SUM(H21:H21)</f>
        <v>7832800000</v>
      </c>
      <c r="I20" s="21">
        <f>SUM(I21:I21)</f>
        <v>4495588135.6499996</v>
      </c>
      <c r="J20" s="22">
        <f>+I20/H20</f>
        <v>0.57394394541543248</v>
      </c>
      <c r="K20" s="21">
        <f>SUM(K21:K21)</f>
        <v>3185789552.7199998</v>
      </c>
      <c r="L20" s="22">
        <f>+K20/H20</f>
        <v>0.40672423050760897</v>
      </c>
    </row>
    <row r="21" spans="1:12" ht="18" customHeight="1" x14ac:dyDescent="0.25">
      <c r="A21" s="23" t="s">
        <v>20</v>
      </c>
      <c r="B21" s="23"/>
      <c r="C21" s="23"/>
      <c r="D21" s="23"/>
      <c r="E21" s="18">
        <v>10</v>
      </c>
      <c r="F21" s="60" t="s">
        <v>24</v>
      </c>
      <c r="G21" s="60"/>
      <c r="H21" s="28">
        <f>'[1]Din Sept'!E10</f>
        <v>7832800000</v>
      </c>
      <c r="I21" s="28">
        <f>'[1]Din Sept'!F10</f>
        <v>4495588135.6499996</v>
      </c>
      <c r="K21" s="28">
        <f>'[1]Din Sept'!H10</f>
        <v>3185789552.7199998</v>
      </c>
      <c r="L21" s="2"/>
    </row>
    <row r="22" spans="1:12" ht="18" customHeight="1" x14ac:dyDescent="0.25">
      <c r="A22" s="29"/>
      <c r="B22" s="29"/>
      <c r="C22" s="29"/>
      <c r="D22" s="29"/>
      <c r="E22" s="30"/>
      <c r="F22" s="27"/>
      <c r="G22" s="27"/>
      <c r="H22" s="31"/>
      <c r="I22" s="31"/>
      <c r="K22" s="31"/>
    </row>
    <row r="23" spans="1:12" ht="27.75" customHeight="1" x14ac:dyDescent="0.25">
      <c r="A23" s="17" t="s">
        <v>22</v>
      </c>
      <c r="B23" s="17"/>
      <c r="C23" s="17"/>
      <c r="D23" s="17"/>
      <c r="E23" s="18"/>
      <c r="F23" s="19" t="s">
        <v>25</v>
      </c>
      <c r="G23" s="27"/>
      <c r="H23" s="21">
        <f>+H24+H28+H31</f>
        <v>304151627051</v>
      </c>
      <c r="I23" s="21">
        <f>+I24+I28+I31</f>
        <v>235270516228.26001</v>
      </c>
      <c r="J23" s="22">
        <f>+I23/H23</f>
        <v>0.77353035559730854</v>
      </c>
      <c r="K23" s="21">
        <f>+K24+K28+K31</f>
        <v>148562741668.81</v>
      </c>
      <c r="L23" s="22">
        <f>+K23/H23</f>
        <v>0.48844960360478057</v>
      </c>
    </row>
    <row r="24" spans="1:12" ht="23.25" customHeight="1" x14ac:dyDescent="0.25">
      <c r="A24" s="17" t="s">
        <v>22</v>
      </c>
      <c r="B24" s="17" t="s">
        <v>22</v>
      </c>
      <c r="C24" s="17"/>
      <c r="D24" s="17"/>
      <c r="E24" s="18"/>
      <c r="F24" s="61" t="s">
        <v>26</v>
      </c>
      <c r="G24" s="61"/>
      <c r="H24" s="32">
        <f>H25</f>
        <v>303938627051</v>
      </c>
      <c r="I24" s="32">
        <f>I25</f>
        <v>235128736102.26001</v>
      </c>
      <c r="J24" s="33"/>
      <c r="K24" s="32">
        <f>K25</f>
        <v>148425652058.81</v>
      </c>
      <c r="L24" s="34"/>
    </row>
    <row r="25" spans="1:12" x14ac:dyDescent="0.25">
      <c r="A25" s="26" t="s">
        <v>22</v>
      </c>
      <c r="B25" s="26" t="s">
        <v>22</v>
      </c>
      <c r="C25" s="26" t="s">
        <v>16</v>
      </c>
      <c r="D25" s="26"/>
      <c r="E25" s="30"/>
      <c r="F25" s="55" t="s">
        <v>27</v>
      </c>
      <c r="G25" s="55"/>
      <c r="H25" s="28">
        <f>H26+H27</f>
        <v>303938627051</v>
      </c>
      <c r="I25" s="28">
        <f>I26+I27</f>
        <v>235128736102.26001</v>
      </c>
      <c r="K25" s="28">
        <f>K26+K27</f>
        <v>148425652058.81</v>
      </c>
    </row>
    <row r="26" spans="1:12" ht="25.5" customHeight="1" x14ac:dyDescent="0.25">
      <c r="A26" s="26" t="s">
        <v>22</v>
      </c>
      <c r="B26" s="26" t="s">
        <v>22</v>
      </c>
      <c r="C26" s="26" t="s">
        <v>16</v>
      </c>
      <c r="D26" s="26" t="s">
        <v>28</v>
      </c>
      <c r="E26" s="30">
        <v>10</v>
      </c>
      <c r="F26" s="55" t="s">
        <v>29</v>
      </c>
      <c r="G26" s="55"/>
      <c r="H26" s="35">
        <f>'[1]Din Sept'!E12</f>
        <v>289756000000</v>
      </c>
      <c r="I26" s="35">
        <f>'[1]Din Sept'!F12</f>
        <v>234516002478.26001</v>
      </c>
      <c r="J26" s="36"/>
      <c r="K26" s="35">
        <f>'[1]Din Sept'!H12</f>
        <v>148319094275.81</v>
      </c>
      <c r="L26" s="36"/>
    </row>
    <row r="27" spans="1:12" ht="23.25" customHeight="1" x14ac:dyDescent="0.25">
      <c r="A27" s="26" t="s">
        <v>22</v>
      </c>
      <c r="B27" s="26" t="s">
        <v>22</v>
      </c>
      <c r="C27" s="26" t="s">
        <v>16</v>
      </c>
      <c r="D27" s="26" t="s">
        <v>28</v>
      </c>
      <c r="E27" s="30">
        <v>11</v>
      </c>
      <c r="F27" s="55" t="s">
        <v>29</v>
      </c>
      <c r="G27" s="55"/>
      <c r="H27" s="35">
        <f>'[1]Din Sept'!E13</f>
        <v>14182627051</v>
      </c>
      <c r="I27" s="35">
        <f>'[1]Din Sept'!F13</f>
        <v>612733624</v>
      </c>
      <c r="J27" s="36"/>
      <c r="K27" s="35">
        <f>'[1]Din Sept'!H13</f>
        <v>106557783</v>
      </c>
      <c r="L27" s="36"/>
    </row>
    <row r="28" spans="1:12" ht="27" customHeight="1" x14ac:dyDescent="0.25">
      <c r="A28" s="17" t="s">
        <v>22</v>
      </c>
      <c r="B28" s="17" t="s">
        <v>30</v>
      </c>
      <c r="C28" s="17"/>
      <c r="D28" s="17"/>
      <c r="E28" s="18"/>
      <c r="F28" s="62" t="s">
        <v>31</v>
      </c>
      <c r="G28" s="62"/>
      <c r="H28" s="35">
        <f>+H29</f>
        <v>213000000</v>
      </c>
      <c r="I28" s="35">
        <f t="shared" ref="I28:L28" si="0">+I29</f>
        <v>141780126</v>
      </c>
      <c r="J28" s="35">
        <f t="shared" si="0"/>
        <v>0</v>
      </c>
      <c r="K28" s="35">
        <f t="shared" si="0"/>
        <v>137089610</v>
      </c>
      <c r="L28" s="35">
        <f t="shared" si="0"/>
        <v>0</v>
      </c>
    </row>
    <row r="29" spans="1:12" x14ac:dyDescent="0.25">
      <c r="A29" s="26" t="s">
        <v>22</v>
      </c>
      <c r="B29" s="26" t="s">
        <v>30</v>
      </c>
      <c r="C29" s="26" t="s">
        <v>20</v>
      </c>
      <c r="D29" s="26"/>
      <c r="E29" s="30"/>
      <c r="F29" s="55" t="s">
        <v>32</v>
      </c>
      <c r="G29" s="55"/>
      <c r="H29" s="35">
        <f>H30</f>
        <v>213000000</v>
      </c>
      <c r="I29" s="35">
        <f t="shared" ref="I29:L29" si="1">I30</f>
        <v>141780126</v>
      </c>
      <c r="J29" s="35">
        <f t="shared" si="1"/>
        <v>0</v>
      </c>
      <c r="K29" s="35">
        <f t="shared" si="1"/>
        <v>137089610</v>
      </c>
      <c r="L29" s="28">
        <f t="shared" si="1"/>
        <v>0</v>
      </c>
    </row>
    <row r="30" spans="1:12" ht="30" customHeight="1" x14ac:dyDescent="0.25">
      <c r="A30" s="26" t="s">
        <v>22</v>
      </c>
      <c r="B30" s="26" t="s">
        <v>30</v>
      </c>
      <c r="C30" s="26" t="s">
        <v>20</v>
      </c>
      <c r="D30" s="26" t="s">
        <v>33</v>
      </c>
      <c r="E30" s="30">
        <v>10</v>
      </c>
      <c r="F30" s="55" t="s">
        <v>34</v>
      </c>
      <c r="G30" s="55"/>
      <c r="H30" s="35">
        <f>'[1]Din Sept'!E14</f>
        <v>213000000</v>
      </c>
      <c r="I30" s="35">
        <f>'[1]Din Sept'!F14</f>
        <v>141780126</v>
      </c>
      <c r="K30" s="35">
        <f>'[1]Din Sept'!H14</f>
        <v>137089610</v>
      </c>
    </row>
    <row r="31" spans="1:12" ht="27" hidden="1" customHeight="1" x14ac:dyDescent="0.25">
      <c r="A31" s="17" t="s">
        <v>22</v>
      </c>
      <c r="B31" s="17" t="s">
        <v>35</v>
      </c>
      <c r="C31" s="17"/>
      <c r="D31" s="17"/>
      <c r="E31" s="18"/>
      <c r="F31" s="62" t="s">
        <v>36</v>
      </c>
      <c r="G31" s="62"/>
      <c r="H31" s="35">
        <f>+H32</f>
        <v>0</v>
      </c>
      <c r="I31" s="35">
        <f>+I32</f>
        <v>0</v>
      </c>
      <c r="J31" s="35"/>
      <c r="K31" s="35">
        <f>+K32</f>
        <v>0</v>
      </c>
      <c r="L31" s="35"/>
    </row>
    <row r="32" spans="1:12" ht="31.5" hidden="1" customHeight="1" x14ac:dyDescent="0.25">
      <c r="A32" s="26" t="s">
        <v>22</v>
      </c>
      <c r="B32" s="26" t="s">
        <v>35</v>
      </c>
      <c r="C32" s="26"/>
      <c r="D32" s="26"/>
      <c r="E32" s="30">
        <v>10</v>
      </c>
      <c r="F32" s="27" t="s">
        <v>36</v>
      </c>
      <c r="G32" s="27"/>
      <c r="H32" s="35"/>
      <c r="I32" s="35"/>
      <c r="J32" s="36"/>
      <c r="K32" s="35"/>
      <c r="L32" s="36"/>
    </row>
    <row r="33" spans="1:12" ht="32.25" customHeight="1" x14ac:dyDescent="0.25">
      <c r="A33" s="17" t="s">
        <v>37</v>
      </c>
      <c r="B33" s="17"/>
      <c r="C33" s="17"/>
      <c r="D33" s="17"/>
      <c r="E33" s="18"/>
      <c r="F33" s="61" t="s">
        <v>38</v>
      </c>
      <c r="G33" s="61"/>
      <c r="H33" s="37">
        <f>H34+H36+H38+H35</f>
        <v>864200000</v>
      </c>
      <c r="I33" s="37">
        <f>I34+I36+I38+I35</f>
        <v>77849000</v>
      </c>
      <c r="J33" s="38">
        <f>+I33/H33</f>
        <v>9.0082156908123115E-2</v>
      </c>
      <c r="K33" s="37">
        <f>K34+K36+K38+K35</f>
        <v>44390555.609999999</v>
      </c>
      <c r="L33" s="38">
        <f>+K33/H33</f>
        <v>5.1366067588521178E-2</v>
      </c>
    </row>
    <row r="34" spans="1:12" s="45" customFormat="1" ht="30.95" customHeight="1" x14ac:dyDescent="0.25">
      <c r="A34" s="39" t="s">
        <v>37</v>
      </c>
      <c r="B34" s="39" t="s">
        <v>16</v>
      </c>
      <c r="C34" s="39"/>
      <c r="D34" s="39"/>
      <c r="E34" s="40">
        <v>10</v>
      </c>
      <c r="F34" s="41" t="s">
        <v>39</v>
      </c>
      <c r="G34" s="41"/>
      <c r="H34" s="42">
        <f>'[1]Din Sept'!E16</f>
        <v>111800000</v>
      </c>
      <c r="I34" s="42">
        <f>'[1]Din Sept'!F16</f>
        <v>74899000</v>
      </c>
      <c r="J34" s="43"/>
      <c r="K34" s="42">
        <f>'[1]Din Sept'!H16</f>
        <v>43735318.210000001</v>
      </c>
      <c r="L34" s="44"/>
    </row>
    <row r="35" spans="1:12" ht="32.25" customHeight="1" x14ac:dyDescent="0.25">
      <c r="A35" s="39" t="s">
        <v>37</v>
      </c>
      <c r="B35" s="39" t="s">
        <v>22</v>
      </c>
      <c r="C35" s="39"/>
      <c r="D35" s="39"/>
      <c r="E35" s="40">
        <v>10</v>
      </c>
      <c r="F35" s="45" t="s">
        <v>40</v>
      </c>
      <c r="G35" s="41"/>
      <c r="H35" s="42">
        <f>'[1]Din Sept'!E17</f>
        <v>9600000</v>
      </c>
      <c r="I35" s="42">
        <f>'[1]Din Sept'!F17</f>
        <v>2300000</v>
      </c>
      <c r="J35" s="43"/>
      <c r="K35" s="42">
        <f>'[1]Din Sept'!H17</f>
        <v>5237.3999999999996</v>
      </c>
      <c r="L35" s="44"/>
    </row>
    <row r="36" spans="1:12" s="45" customFormat="1" ht="30.95" customHeight="1" x14ac:dyDescent="0.25">
      <c r="A36" s="39" t="s">
        <v>37</v>
      </c>
      <c r="B36" s="39" t="s">
        <v>30</v>
      </c>
      <c r="C36" s="39"/>
      <c r="D36" s="39"/>
      <c r="E36" s="40"/>
      <c r="F36" s="41" t="s">
        <v>41</v>
      </c>
      <c r="G36" s="41"/>
      <c r="H36" s="42">
        <f>SUM(H37:H37)</f>
        <v>742000000</v>
      </c>
      <c r="I36" s="42">
        <f>SUM(I37:I37)</f>
        <v>0</v>
      </c>
      <c r="J36" s="43"/>
      <c r="K36" s="42">
        <f>SUM(K37:K37)</f>
        <v>0</v>
      </c>
      <c r="L36" s="44"/>
    </row>
    <row r="37" spans="1:12" x14ac:dyDescent="0.25">
      <c r="A37" s="26" t="s">
        <v>37</v>
      </c>
      <c r="B37" s="26" t="s">
        <v>30</v>
      </c>
      <c r="C37" s="26" t="s">
        <v>16</v>
      </c>
      <c r="D37" s="26"/>
      <c r="E37" s="30">
        <v>11</v>
      </c>
      <c r="F37" s="46" t="s">
        <v>42</v>
      </c>
      <c r="G37" s="46"/>
      <c r="H37" s="35">
        <f>'[1]Din Sept'!E18</f>
        <v>742000000</v>
      </c>
      <c r="I37" s="35">
        <f>'[1]Din Sept'!F18</f>
        <v>0</v>
      </c>
      <c r="J37" s="43"/>
      <c r="K37" s="35">
        <f>'[1]Din Sept'!H18</f>
        <v>0</v>
      </c>
      <c r="L37" s="36"/>
    </row>
    <row r="38" spans="1:12" s="45" customFormat="1" ht="30.95" customHeight="1" x14ac:dyDescent="0.25">
      <c r="A38" s="39" t="s">
        <v>37</v>
      </c>
      <c r="B38" s="39" t="s">
        <v>43</v>
      </c>
      <c r="C38" s="39"/>
      <c r="D38" s="39"/>
      <c r="E38" s="40"/>
      <c r="F38" s="41" t="s">
        <v>44</v>
      </c>
      <c r="G38" s="41"/>
      <c r="H38" s="35">
        <f>'[1]Din Sept'!E19</f>
        <v>800000</v>
      </c>
      <c r="I38" s="35">
        <f>'[1]Din Sept'!F19</f>
        <v>650000</v>
      </c>
      <c r="J38" s="43"/>
      <c r="K38" s="35">
        <f>'[1]Din Sept'!H19</f>
        <v>650000</v>
      </c>
      <c r="L38" s="36"/>
    </row>
    <row r="39" spans="1:12" ht="15" customHeight="1" x14ac:dyDescent="0.25">
      <c r="A39" s="26"/>
      <c r="B39" s="26"/>
      <c r="C39" s="26"/>
      <c r="D39" s="26"/>
      <c r="E39" s="30"/>
      <c r="F39" s="46"/>
      <c r="G39" s="46"/>
      <c r="H39" s="35"/>
      <c r="I39" s="35"/>
      <c r="J39" s="43"/>
      <c r="K39" s="35"/>
      <c r="L39" s="36"/>
    </row>
    <row r="40" spans="1:12" ht="29.25" customHeight="1" x14ac:dyDescent="0.25">
      <c r="A40" s="26"/>
      <c r="B40" s="26"/>
      <c r="C40" s="26"/>
      <c r="D40" s="26"/>
      <c r="E40" s="30"/>
      <c r="F40" s="63" t="s">
        <v>45</v>
      </c>
      <c r="G40" s="63"/>
      <c r="H40" s="48">
        <f>H14+H20+H23+H33</f>
        <v>371804627051</v>
      </c>
      <c r="I40" s="48">
        <f>I14+I20+I23+I33</f>
        <v>279873042877.91003</v>
      </c>
      <c r="J40" s="49">
        <f>+I40/H40</f>
        <v>0.75274222673813085</v>
      </c>
      <c r="K40" s="48">
        <f>K14+K20+K23+K33</f>
        <v>191431389708.13998</v>
      </c>
      <c r="L40" s="16">
        <f>+K40/H40</f>
        <v>0.51487091816606567</v>
      </c>
    </row>
    <row r="41" spans="1:12" ht="30.75" customHeight="1" x14ac:dyDescent="0.25">
      <c r="A41" s="29"/>
      <c r="B41" s="29"/>
      <c r="C41" s="29"/>
      <c r="D41" s="29"/>
      <c r="E41" s="30"/>
      <c r="F41" s="27"/>
      <c r="G41" s="27"/>
    </row>
    <row r="42" spans="1:12" ht="19.5" customHeight="1" x14ac:dyDescent="0.25">
      <c r="A42" s="17"/>
      <c r="B42" s="17"/>
      <c r="C42" s="17"/>
      <c r="D42" s="17"/>
      <c r="E42" s="18"/>
      <c r="F42" s="19" t="s">
        <v>46</v>
      </c>
      <c r="G42" s="27"/>
      <c r="H42" s="21">
        <f>+H43</f>
        <v>9548345900</v>
      </c>
      <c r="I42" s="21">
        <f>+I43</f>
        <v>2000000000</v>
      </c>
      <c r="J42" s="22">
        <f>+I42/H42</f>
        <v>0.20946036318185751</v>
      </c>
      <c r="K42" s="21">
        <f>+K43</f>
        <v>743994999</v>
      </c>
      <c r="L42" s="22">
        <f>+K42/H42</f>
        <v>7.791873134801286E-2</v>
      </c>
    </row>
    <row r="43" spans="1:12" ht="39" customHeight="1" x14ac:dyDescent="0.25">
      <c r="A43" s="17" t="s">
        <v>47</v>
      </c>
      <c r="B43" s="26"/>
      <c r="C43" s="26"/>
      <c r="D43" s="26"/>
      <c r="E43" s="30"/>
      <c r="F43" s="55" t="s">
        <v>48</v>
      </c>
      <c r="G43" s="55"/>
      <c r="H43" s="21">
        <f>H44</f>
        <v>9548345900</v>
      </c>
      <c r="I43" s="21">
        <f>I44</f>
        <v>2000000000</v>
      </c>
      <c r="J43" s="22"/>
      <c r="K43" s="21">
        <f>K44</f>
        <v>743994999</v>
      </c>
      <c r="L43" s="22"/>
    </row>
    <row r="44" spans="1:12" ht="30.75" customHeight="1" x14ac:dyDescent="0.25">
      <c r="A44" s="17" t="s">
        <v>47</v>
      </c>
      <c r="B44" s="26">
        <v>1000</v>
      </c>
      <c r="C44" s="26"/>
      <c r="D44" s="26"/>
      <c r="E44" s="30"/>
      <c r="F44" s="55" t="s">
        <v>49</v>
      </c>
      <c r="G44" s="55"/>
      <c r="H44" s="21">
        <f>SUM(H45:H47)</f>
        <v>9548345900</v>
      </c>
      <c r="I44" s="21">
        <f>SUM(I45:I47)</f>
        <v>2000000000</v>
      </c>
      <c r="J44" s="22"/>
      <c r="K44" s="21">
        <f>SUM(K45:K47)</f>
        <v>743994999</v>
      </c>
      <c r="L44" s="22"/>
    </row>
    <row r="45" spans="1:12" ht="48.75" customHeight="1" x14ac:dyDescent="0.25">
      <c r="A45" s="17" t="s">
        <v>47</v>
      </c>
      <c r="B45" s="26">
        <v>1000</v>
      </c>
      <c r="C45" s="26" t="s">
        <v>50</v>
      </c>
      <c r="D45" s="26" t="s">
        <v>51</v>
      </c>
      <c r="E45" s="30">
        <v>10</v>
      </c>
      <c r="F45" s="55" t="s">
        <v>52</v>
      </c>
      <c r="G45" s="55"/>
      <c r="H45" s="28">
        <f>'[1]Din Sept'!E21</f>
        <v>1000000000</v>
      </c>
      <c r="I45" s="28">
        <f>'[1]Din Sept'!F21</f>
        <v>1000000000</v>
      </c>
      <c r="K45" s="28">
        <f>'[1]Din Sept'!H21</f>
        <v>149582999</v>
      </c>
      <c r="L45" s="22"/>
    </row>
    <row r="46" spans="1:12" ht="48.75" customHeight="1" x14ac:dyDescent="0.25">
      <c r="A46" s="17" t="s">
        <v>47</v>
      </c>
      <c r="B46" s="26">
        <v>1000</v>
      </c>
      <c r="C46" s="26" t="s">
        <v>53</v>
      </c>
      <c r="D46" s="26" t="s">
        <v>51</v>
      </c>
      <c r="E46" s="30">
        <v>10</v>
      </c>
      <c r="F46" s="55" t="s">
        <v>52</v>
      </c>
      <c r="G46" s="55"/>
      <c r="H46" s="28">
        <f>'[1]Din Sept'!E22</f>
        <v>1000000000</v>
      </c>
      <c r="I46" s="28">
        <f>'[1]Din Sept'!F22</f>
        <v>1000000000</v>
      </c>
      <c r="K46" s="28">
        <f>'[1]Din Sept'!H22</f>
        <v>594412000</v>
      </c>
      <c r="L46" s="22"/>
    </row>
    <row r="47" spans="1:12" ht="48.75" customHeight="1" x14ac:dyDescent="0.25">
      <c r="A47" s="17" t="s">
        <v>47</v>
      </c>
      <c r="B47" s="26">
        <v>1000</v>
      </c>
      <c r="C47" s="26" t="s">
        <v>53</v>
      </c>
      <c r="D47" s="26" t="s">
        <v>51</v>
      </c>
      <c r="E47" s="30">
        <v>15</v>
      </c>
      <c r="F47" s="55" t="s">
        <v>52</v>
      </c>
      <c r="G47" s="55"/>
      <c r="H47" s="28">
        <f>'[1]Din Sept'!E23</f>
        <v>7548345900</v>
      </c>
      <c r="I47" s="28">
        <f>'[1]Din Sept'!F23</f>
        <v>0</v>
      </c>
      <c r="K47" s="28">
        <f>'[1]Din Sept'!H23</f>
        <v>0</v>
      </c>
      <c r="L47" s="22"/>
    </row>
    <row r="48" spans="1:12" x14ac:dyDescent="0.25">
      <c r="A48" s="29"/>
      <c r="B48" s="29"/>
      <c r="C48" s="29"/>
      <c r="D48" s="29"/>
      <c r="E48" s="6"/>
      <c r="H48" s="31"/>
      <c r="I48" s="31"/>
      <c r="K48" s="31"/>
    </row>
    <row r="49" spans="1:12" ht="30" customHeight="1" x14ac:dyDescent="0.25">
      <c r="A49" s="29"/>
      <c r="B49" s="29"/>
      <c r="C49" s="29"/>
      <c r="D49" s="29"/>
      <c r="E49" s="6"/>
      <c r="F49" s="47" t="s">
        <v>54</v>
      </c>
      <c r="G49" s="50"/>
      <c r="H49" s="48">
        <f t="shared" ref="H49:L49" si="2">+H42</f>
        <v>9548345900</v>
      </c>
      <c r="I49" s="48">
        <f t="shared" si="2"/>
        <v>2000000000</v>
      </c>
      <c r="J49" s="49">
        <f t="shared" si="2"/>
        <v>0.20946036318185751</v>
      </c>
      <c r="K49" s="48">
        <f t="shared" si="2"/>
        <v>743994999</v>
      </c>
      <c r="L49" s="51">
        <f t="shared" si="2"/>
        <v>7.791873134801286E-2</v>
      </c>
    </row>
    <row r="50" spans="1:12" x14ac:dyDescent="0.25">
      <c r="A50" s="29"/>
      <c r="B50" s="29"/>
      <c r="C50" s="29"/>
      <c r="D50" s="29"/>
      <c r="E50" s="5"/>
      <c r="J50" s="3"/>
    </row>
    <row r="51" spans="1:12" x14ac:dyDescent="0.25">
      <c r="A51" s="64" t="s">
        <v>55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</row>
    <row r="52" spans="1:12" x14ac:dyDescent="0.25">
      <c r="A52" s="64" t="s">
        <v>56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</row>
    <row r="53" spans="1:12" ht="29.25" customHeight="1" x14ac:dyDescent="0.25">
      <c r="A53" s="64" t="s">
        <v>57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</row>
    <row r="54" spans="1:12" ht="28.9" customHeight="1" x14ac:dyDescent="0.25">
      <c r="A54" s="65" t="s">
        <v>60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</row>
    <row r="55" spans="1:12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1:12" x14ac:dyDescent="0.25">
      <c r="A56" s="29"/>
      <c r="B56" s="29"/>
      <c r="C56" s="29"/>
      <c r="D56" s="29"/>
      <c r="E56" s="5"/>
      <c r="J56" s="3"/>
    </row>
    <row r="57" spans="1:12" x14ac:dyDescent="0.25">
      <c r="A57" s="53" t="s">
        <v>58</v>
      </c>
      <c r="B57" s="29"/>
      <c r="C57" s="29"/>
      <c r="D57" s="29"/>
      <c r="E57" s="5"/>
      <c r="J57" s="3"/>
    </row>
    <row r="58" spans="1:12" x14ac:dyDescent="0.25">
      <c r="A58" s="53" t="s">
        <v>59</v>
      </c>
      <c r="B58" s="29"/>
      <c r="C58" s="29"/>
      <c r="D58" s="29"/>
      <c r="E58" s="5"/>
    </row>
    <row r="59" spans="1:12" x14ac:dyDescent="0.25">
      <c r="A59" s="53"/>
      <c r="C59" s="29"/>
      <c r="D59" s="29"/>
      <c r="E59" s="5"/>
    </row>
    <row r="60" spans="1:12" x14ac:dyDescent="0.25">
      <c r="A60" s="29"/>
      <c r="B60" s="29"/>
      <c r="C60" s="29"/>
      <c r="D60" s="29"/>
      <c r="E60" s="5"/>
    </row>
    <row r="61" spans="1:12" x14ac:dyDescent="0.25">
      <c r="A61" s="29"/>
      <c r="B61" s="29"/>
      <c r="C61" s="29"/>
      <c r="D61" s="29"/>
      <c r="E61" s="5"/>
    </row>
    <row r="62" spans="1:12" x14ac:dyDescent="0.25">
      <c r="A62" s="29"/>
      <c r="B62" s="29"/>
      <c r="C62" s="29"/>
      <c r="D62" s="29"/>
      <c r="E62" s="5"/>
    </row>
    <row r="63" spans="1:12" x14ac:dyDescent="0.25">
      <c r="A63" s="29"/>
      <c r="B63" s="29"/>
      <c r="C63" s="29"/>
      <c r="D63" s="29"/>
      <c r="E63" s="5"/>
    </row>
    <row r="64" spans="1:12" x14ac:dyDescent="0.25">
      <c r="A64" s="29"/>
      <c r="B64" s="29"/>
      <c r="C64" s="29"/>
      <c r="D64" s="29"/>
      <c r="E64" s="5"/>
    </row>
    <row r="65" spans="1:5" x14ac:dyDescent="0.25">
      <c r="A65" s="29"/>
      <c r="B65" s="29"/>
      <c r="C65" s="29"/>
      <c r="D65" s="29"/>
      <c r="E65" s="5"/>
    </row>
    <row r="66" spans="1:5" x14ac:dyDescent="0.25">
      <c r="A66" s="29"/>
      <c r="B66" s="29"/>
      <c r="C66" s="29"/>
      <c r="D66" s="29"/>
      <c r="E66" s="5"/>
    </row>
    <row r="67" spans="1:5" x14ac:dyDescent="0.25">
      <c r="A67" s="29"/>
      <c r="B67" s="29"/>
      <c r="C67" s="29"/>
      <c r="D67" s="29"/>
      <c r="E67" s="5"/>
    </row>
    <row r="68" spans="1:5" x14ac:dyDescent="0.25">
      <c r="A68" s="54"/>
      <c r="B68" s="54"/>
      <c r="C68" s="54"/>
      <c r="D68" s="54"/>
    </row>
    <row r="69" spans="1:5" x14ac:dyDescent="0.25">
      <c r="A69" s="54"/>
      <c r="B69" s="54"/>
      <c r="C69" s="54"/>
      <c r="D69" s="54"/>
    </row>
    <row r="70" spans="1:5" x14ac:dyDescent="0.25">
      <c r="A70" s="54"/>
      <c r="B70" s="54"/>
      <c r="C70" s="54"/>
      <c r="D70" s="54"/>
    </row>
  </sheetData>
  <autoFilter ref="A8:L45" xr:uid="{00000000-0009-0000-0000-000002000000}">
    <filterColumn colId="5" showButton="0"/>
  </autoFilter>
  <mergeCells count="29">
    <mergeCell ref="F47:G47"/>
    <mergeCell ref="A51:L51"/>
    <mergeCell ref="A52:L52"/>
    <mergeCell ref="A53:L53"/>
    <mergeCell ref="A54:L54"/>
    <mergeCell ref="F46:G46"/>
    <mergeCell ref="F26:G26"/>
    <mergeCell ref="F27:G27"/>
    <mergeCell ref="F28:G28"/>
    <mergeCell ref="F29:G29"/>
    <mergeCell ref="F30:G30"/>
    <mergeCell ref="F31:G31"/>
    <mergeCell ref="F33:G33"/>
    <mergeCell ref="F40:G40"/>
    <mergeCell ref="F43:G43"/>
    <mergeCell ref="F44:G44"/>
    <mergeCell ref="F45:G45"/>
    <mergeCell ref="F25:G25"/>
    <mergeCell ref="A2:L2"/>
    <mergeCell ref="A3:L3"/>
    <mergeCell ref="A5:L5"/>
    <mergeCell ref="A6:L6"/>
    <mergeCell ref="F8:G8"/>
    <mergeCell ref="F15:G15"/>
    <mergeCell ref="F16:G16"/>
    <mergeCell ref="F17:G17"/>
    <mergeCell ref="F18:G18"/>
    <mergeCell ref="F21:G21"/>
    <mergeCell ref="F24: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verticalDpi="599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4581004244D4C40911EB61FCB4F2336" ma:contentTypeVersion="3" ma:contentTypeDescription="Crear nuevo documento." ma:contentTypeScope="" ma:versionID="2d1c835e70cb49c98c0876cb75a10081">
  <xsd:schema xmlns:xsd="http://www.w3.org/2001/XMLSchema" xmlns:xs="http://www.w3.org/2001/XMLSchema" xmlns:p="http://schemas.microsoft.com/office/2006/metadata/properties" xmlns:ns2="7a134c39-333c-4b73-9c61-d3c5e2872a01" xmlns:ns3="6e2a57a2-9d48-4009-82e5-3fe89fb6c543" targetNamespace="http://schemas.microsoft.com/office/2006/metadata/properties" ma:root="true" ma:fieldsID="5c4bb5c4525618cb2fed10b9cd2751f4" ns2:_="" ns3:_="">
    <xsd:import namespace="7a134c39-333c-4b73-9c61-d3c5e2872a01"/>
    <xsd:import namespace="6e2a57a2-9d48-4009-82e5-3fe89fb6c543"/>
    <xsd:element name="properties">
      <xsd:complexType>
        <xsd:sequence>
          <xsd:element name="documentManagement">
            <xsd:complexType>
              <xsd:all>
                <xsd:element ref="ns2:A_x00f1_o"/>
                <xsd:element ref="ns2:MES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34c39-333c-4b73-9c61-d3c5e2872a01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format="Dropdown" ma:internalName="A_x00f1_o">
      <xsd:simpleType>
        <xsd:restriction base="dms:Choice"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MES" ma:index="9" ma:displayName="Mes" ma:default="Enero" ma:format="Dropdown" ma:internalName="MES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57a2-9d48-4009-82e5-3fe89fb6c543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7a134c39-333c-4b73-9c61-d3c5e2872a01">Septiembre</MES>
    <A_x00f1_o xmlns="7a134c39-333c-4b73-9c61-d3c5e2872a01">2026</A_x00f1_o>
    <_dlc_DocId xmlns="6e2a57a2-9d48-4009-82e5-3fe89fb6c543">3CFCSSYJ6V66-34-312</_dlc_DocId>
    <_dlc_DocIdUrl xmlns="6e2a57a2-9d48-4009-82e5-3fe89fb6c543">
      <Url>https://www.reincorporacion.gov.co/es/agencia/_layouts/15/DocIdRedir.aspx?ID=3CFCSSYJ6V66-34-312</Url>
      <Description>3CFCSSYJ6V66-34-312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EF8335-8541-4694-B81F-B28F9EC427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ADFAF8-108C-4B0B-B3F2-7E2599542E80}"/>
</file>

<file path=customXml/itemProps3.xml><?xml version="1.0" encoding="utf-8"?>
<ds:datastoreItem xmlns:ds="http://schemas.openxmlformats.org/officeDocument/2006/customXml" ds:itemID="{652E89C8-8A2B-4B15-9531-C99045F704A5}">
  <ds:schemaRefs>
    <ds:schemaRef ds:uri="http://schemas.microsoft.com/office/2006/metadata/properties"/>
    <ds:schemaRef ds:uri="http://schemas.microsoft.com/office/infopath/2007/PartnerControls"/>
    <ds:schemaRef ds:uri="60beef9c-d14f-4fd4-9344-b35a1a76646a"/>
    <ds:schemaRef ds:uri="77c5f610-70c0-4144-acdd-b603e5425dc3"/>
  </ds:schemaRefs>
</ds:datastoreItem>
</file>

<file path=customXml/itemProps4.xml><?xml version="1.0" encoding="utf-8"?>
<ds:datastoreItem xmlns:ds="http://schemas.openxmlformats.org/officeDocument/2006/customXml" ds:itemID="{42847A3E-FA29-4133-9101-95F90DEB37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  2026</vt:lpstr>
      <vt:lpstr>'Sept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Septiembre</dc:title>
  <dc:creator>Jonhatan Steven Quevedo Vargas</dc:creator>
  <cp:lastModifiedBy>Nancy Stella Guerra Soler</cp:lastModifiedBy>
  <cp:lastPrinted>2026-10-07T00:04:53Z</cp:lastPrinted>
  <dcterms:created xsi:type="dcterms:W3CDTF">2026-10-01T19:47:52Z</dcterms:created>
  <dcterms:modified xsi:type="dcterms:W3CDTF">2026-10-07T00:05:39Z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0x01010074581004244D4C40911EB61FCB4F2336</vt:lpwstr>
  </property>
  <property fmtid="{D5CDD505-2E9C-101B-9397-08002B2CF9AE}" pid="4" name="_dlc_DocIdItemGuid">
    <vt:lpwstr>6b88eef7-5309-47e2-b0c3-4bcc3817c3b4</vt:lpwstr>
  </property>
</Properties>
</file>