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olors3.xml" ContentType="application/vnd.ms-office.chartcolorstyle+xml"/>
  <Override PartName="/xl/charts/style3.xml" ContentType="application/vnd.ms-office.chart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worksheets/sheet1.xml" ContentType="application/vnd.openxmlformats-officedocument.spreadsheetml.worksheet+xml"/>
  <Override PartName="/xl/pivotTables/pivotTable4.xml" ContentType="application/vnd.openxmlformats-officedocument.spreadsheetml.pivotTabl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licerCaches/slicerCache4.xml" ContentType="application/vnd.ms-excel.slicerCache+xml"/>
  <Override PartName="/xl/slicerCaches/slicerCache3.xml" ContentType="application/vnd.ms-excel.slicerCache+xml"/>
  <Override PartName="/xl/slicerCaches/slicerCache2.xml" ContentType="application/vnd.ms-excel.slicerCache+xml"/>
  <Override PartName="/xl/slicerCaches/slicerCache1.xml" ContentType="application/vnd.ms-excel.slicerCache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style1.xml" ContentType="application/vnd.ms-office.chartstyle+xml"/>
  <Override PartName="/xl/slicers/slicer1.xml" ContentType="application/vnd.ms-excel.slicer+xml"/>
  <Override PartName="/xl/pivotTables/pivotTable1.xml" ContentType="application/vnd.openxmlformats-officedocument.spreadsheetml.pivotTable+xml"/>
  <Override PartName="/xl/charts/colors1.xml" ContentType="application/vnd.ms-office.chartcolorstyle+xml"/>
  <Override PartName="/xl/pivotTables/pivotTable3.xml" ContentType="application/vnd.openxmlformats-officedocument.spreadsheetml.pivotTable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xl/pivotCache/pivotCacheRecords2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comments3.xml" ContentType="application/vnd.openxmlformats-officedocument.spreadsheetml.comment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tables/table1.xml" ContentType="application/vnd.openxmlformats-officedocument.spreadsheetml.table+xml"/>
  <Override PartName="/xl/comments2.xml" ContentType="application/vnd.openxmlformats-officedocument.spreadsheetml.comments+xml"/>
  <Override PartName="/xl/charts/chartEx1.xml" ContentType="application/vnd.ms-office.chartex+xml"/>
  <Override PartName="/xl/charts/colors30.xml" ContentType="application/vnd.ms-office.chartcolorstyle+xml"/>
  <Override PartName="/xl/charts/style30.xml" ContentType="application/vnd.ms-office.chartstyle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AdrianRojas\Desktop\"/>
    </mc:Choice>
  </mc:AlternateContent>
  <bookViews>
    <workbookView xWindow="0" yWindow="0" windowWidth="20490" windowHeight="7545" tabRatio="767" firstSheet="1" activeTab="1"/>
  </bookViews>
  <sheets>
    <sheet name="Hoja1" sheetId="14" state="hidden" r:id="rId1"/>
    <sheet name="VISOR_VF" sheetId="13" r:id="rId2"/>
    <sheet name="TABLAS DINAMICAS" sheetId="8" state="hidden" r:id="rId3"/>
    <sheet name="BASE COMPLETA" sheetId="1" state="hidden" r:id="rId4"/>
    <sheet name="AVANCE POR PREDIO" sheetId="6" state="hidden" r:id="rId5"/>
    <sheet name="AVANCE POR AETCR" sheetId="7" state="hidden" r:id="rId6"/>
  </sheets>
  <definedNames>
    <definedName name="_xlnm._FilterDatabase" localSheetId="5" hidden="1">'AVANCE POR AETCR'!$A$1:$P$25</definedName>
    <definedName name="_xlnm._FilterDatabase" localSheetId="4" hidden="1">'AVANCE POR PREDIO'!$A$1:$P$31</definedName>
    <definedName name="_xlnm._FilterDatabase" localSheetId="3" hidden="1">'BASE COMPLETA'!$A$1:$BA$31</definedName>
    <definedName name="_xlchart.v5.0" hidden="1">'TABLAS DINAMICAS'!$A$85</definedName>
    <definedName name="_xlchart.v5.1" hidden="1">'TABLAS DINAMICAS'!$A$86:$A$98</definedName>
    <definedName name="_xlchart.v5.2" hidden="1">'TABLAS DINAMICAS'!$B$85</definedName>
    <definedName name="_xlchart.v5.3" hidden="1">'TABLAS DINAMICAS'!$B$86:$B$98</definedName>
    <definedName name="SegmentaciónDeDatos_AVANCE">#N/A</definedName>
    <definedName name="SegmentaciónDeDatos_BLOQUEO_ACLARACIÓN_CABIDA_Y_LINDEROS">#N/A</definedName>
    <definedName name="SegmentaciónDeDatos_NOMBRE_ANTIGUO_ETCR">#N/A</definedName>
    <definedName name="SegmentaciónDeDatos_PENDIENTES_POR_AVALÚO">#N/A</definedName>
    <definedName name="SegmentaciónDeDatos_SUJETO_A">#N/A</definedName>
    <definedName name="SegmentaciónDeDatos_VISITA_TÉCNICA_PROGRAMADA">#N/A</definedName>
  </definedNames>
  <calcPr calcId="162913"/>
  <pivotCaches>
    <pivotCache cacheId="0" r:id="rId7"/>
    <pivotCache cacheId="6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  <x14:slicerCache r:id="rId14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0" i="6" l="1"/>
  <c r="G25" i="7" l="1"/>
  <c r="F6" i="7"/>
  <c r="F5" i="7"/>
  <c r="F2" i="7"/>
  <c r="Q23" i="7"/>
  <c r="Q24" i="7"/>
  <c r="Q25" i="7"/>
  <c r="Q22" i="7"/>
  <c r="Q21" i="7"/>
  <c r="Q20" i="7"/>
  <c r="Q19" i="7"/>
  <c r="Q13" i="7"/>
  <c r="Q14" i="7"/>
  <c r="Q15" i="7"/>
  <c r="Q16" i="7"/>
  <c r="Q17" i="7"/>
  <c r="Q18" i="7"/>
  <c r="Q12" i="7"/>
  <c r="Q11" i="7"/>
  <c r="Q9" i="7"/>
  <c r="Q10" i="7"/>
  <c r="Q8" i="7"/>
  <c r="Q7" i="7"/>
  <c r="Q6" i="7"/>
  <c r="Q5" i="7"/>
  <c r="Q4" i="7"/>
  <c r="Q3" i="7"/>
  <c r="Q2" i="7"/>
  <c r="O3" i="6"/>
  <c r="O4" i="6"/>
  <c r="O5" i="6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2" i="6"/>
  <c r="A3" i="6"/>
  <c r="B3" i="6"/>
  <c r="C3" i="6"/>
  <c r="D3" i="6"/>
  <c r="E3" i="6"/>
  <c r="F3" i="6"/>
  <c r="A4" i="6"/>
  <c r="B4" i="6"/>
  <c r="C4" i="6"/>
  <c r="D4" i="6"/>
  <c r="E4" i="6"/>
  <c r="F4" i="6"/>
  <c r="A5" i="6"/>
  <c r="B5" i="6"/>
  <c r="C5" i="6"/>
  <c r="D5" i="6"/>
  <c r="E5" i="6"/>
  <c r="F5" i="6"/>
  <c r="A6" i="6"/>
  <c r="B6" i="6"/>
  <c r="C6" i="6"/>
  <c r="D6" i="6"/>
  <c r="E6" i="6"/>
  <c r="F6" i="6"/>
  <c r="A7" i="6"/>
  <c r="B7" i="6"/>
  <c r="C7" i="6"/>
  <c r="D7" i="6"/>
  <c r="E7" i="6"/>
  <c r="F7" i="6"/>
  <c r="A8" i="6"/>
  <c r="B8" i="6"/>
  <c r="C8" i="6"/>
  <c r="D8" i="6"/>
  <c r="E8" i="6"/>
  <c r="F8" i="6"/>
  <c r="A9" i="6"/>
  <c r="B9" i="6"/>
  <c r="C9" i="6"/>
  <c r="D9" i="6"/>
  <c r="E9" i="6"/>
  <c r="F9" i="6"/>
  <c r="A10" i="6"/>
  <c r="B10" i="6"/>
  <c r="C10" i="6"/>
  <c r="D10" i="6"/>
  <c r="E10" i="6"/>
  <c r="F10" i="6"/>
  <c r="A11" i="6"/>
  <c r="B11" i="6"/>
  <c r="C11" i="6"/>
  <c r="D11" i="6"/>
  <c r="E11" i="6"/>
  <c r="F11" i="6"/>
  <c r="A12" i="6"/>
  <c r="B12" i="6"/>
  <c r="C12" i="6"/>
  <c r="D12" i="6"/>
  <c r="E12" i="6"/>
  <c r="F12" i="6"/>
  <c r="A13" i="6"/>
  <c r="B13" i="6"/>
  <c r="C13" i="6"/>
  <c r="D13" i="6"/>
  <c r="E13" i="6"/>
  <c r="F13" i="6"/>
  <c r="A14" i="6"/>
  <c r="B14" i="6"/>
  <c r="C14" i="6"/>
  <c r="D14" i="6"/>
  <c r="E14" i="6"/>
  <c r="F14" i="6"/>
  <c r="A15" i="6"/>
  <c r="B15" i="6"/>
  <c r="C15" i="6"/>
  <c r="D15" i="6"/>
  <c r="E15" i="6"/>
  <c r="F15" i="6"/>
  <c r="A16" i="6"/>
  <c r="B16" i="6"/>
  <c r="C16" i="6"/>
  <c r="D16" i="6"/>
  <c r="E16" i="6"/>
  <c r="F16" i="6"/>
  <c r="A17" i="6"/>
  <c r="B17" i="6"/>
  <c r="C17" i="6"/>
  <c r="D17" i="6"/>
  <c r="E17" i="6"/>
  <c r="F17" i="6"/>
  <c r="A18" i="6"/>
  <c r="B18" i="6"/>
  <c r="C18" i="6"/>
  <c r="D18" i="6"/>
  <c r="E18" i="6"/>
  <c r="F18" i="6"/>
  <c r="A19" i="6"/>
  <c r="B19" i="6"/>
  <c r="C19" i="6"/>
  <c r="D19" i="6"/>
  <c r="E19" i="6"/>
  <c r="F19" i="6"/>
  <c r="A20" i="6"/>
  <c r="B20" i="6"/>
  <c r="C20" i="6"/>
  <c r="D20" i="6"/>
  <c r="E20" i="6"/>
  <c r="F20" i="6"/>
  <c r="A21" i="6"/>
  <c r="B21" i="6"/>
  <c r="C21" i="6"/>
  <c r="D21" i="6"/>
  <c r="E21" i="6"/>
  <c r="F21" i="6"/>
  <c r="A22" i="6"/>
  <c r="B22" i="6"/>
  <c r="C22" i="6"/>
  <c r="D22" i="6"/>
  <c r="E22" i="6"/>
  <c r="F22" i="6"/>
  <c r="A23" i="6"/>
  <c r="B23" i="6"/>
  <c r="C23" i="6"/>
  <c r="D23" i="6"/>
  <c r="E23" i="6"/>
  <c r="F23" i="6"/>
  <c r="A24" i="6"/>
  <c r="B24" i="6"/>
  <c r="C24" i="6"/>
  <c r="D24" i="6"/>
  <c r="E24" i="6"/>
  <c r="F24" i="6"/>
  <c r="A25" i="6"/>
  <c r="B25" i="6"/>
  <c r="C25" i="6"/>
  <c r="D25" i="6"/>
  <c r="E25" i="6"/>
  <c r="F25" i="6"/>
  <c r="A26" i="6"/>
  <c r="B26" i="6"/>
  <c r="C26" i="6"/>
  <c r="D26" i="6"/>
  <c r="E26" i="6"/>
  <c r="F26" i="6"/>
  <c r="A27" i="6"/>
  <c r="B27" i="6"/>
  <c r="C27" i="6"/>
  <c r="D27" i="6"/>
  <c r="E27" i="6"/>
  <c r="F27" i="6"/>
  <c r="A28" i="6"/>
  <c r="B28" i="6"/>
  <c r="C28" i="6"/>
  <c r="D28" i="6"/>
  <c r="E28" i="6"/>
  <c r="F28" i="6"/>
  <c r="A29" i="6"/>
  <c r="B29" i="6"/>
  <c r="C29" i="6"/>
  <c r="D29" i="6"/>
  <c r="E29" i="6"/>
  <c r="F29" i="6"/>
  <c r="A30" i="6"/>
  <c r="C30" i="6"/>
  <c r="D30" i="6"/>
  <c r="E30" i="6"/>
  <c r="F30" i="6"/>
  <c r="A31" i="6"/>
  <c r="B31" i="6"/>
  <c r="C31" i="6"/>
  <c r="D31" i="6"/>
  <c r="E31" i="6"/>
  <c r="F31" i="6"/>
  <c r="F2" i="6"/>
  <c r="E2" i="6"/>
  <c r="D2" i="6"/>
  <c r="C2" i="6"/>
  <c r="B2" i="6"/>
  <c r="A2" i="6"/>
  <c r="H3" i="6"/>
  <c r="I3" i="6"/>
  <c r="J3" i="6"/>
  <c r="K3" i="6"/>
  <c r="L3" i="6"/>
  <c r="M3" i="6"/>
  <c r="N3" i="6"/>
  <c r="H4" i="6"/>
  <c r="I4" i="6"/>
  <c r="J4" i="6"/>
  <c r="K4" i="6"/>
  <c r="L4" i="6"/>
  <c r="M4" i="6"/>
  <c r="N4" i="6"/>
  <c r="H5" i="6"/>
  <c r="I5" i="6"/>
  <c r="J5" i="6"/>
  <c r="K5" i="6"/>
  <c r="L5" i="6"/>
  <c r="M5" i="6"/>
  <c r="N5" i="6"/>
  <c r="H6" i="6"/>
  <c r="I6" i="6"/>
  <c r="J6" i="6"/>
  <c r="K6" i="6"/>
  <c r="L6" i="6"/>
  <c r="M6" i="6"/>
  <c r="N6" i="6"/>
  <c r="H7" i="6"/>
  <c r="I7" i="6"/>
  <c r="J7" i="6"/>
  <c r="K7" i="6"/>
  <c r="L7" i="6"/>
  <c r="M7" i="6"/>
  <c r="N7" i="6"/>
  <c r="H8" i="6"/>
  <c r="I8" i="6"/>
  <c r="J8" i="6"/>
  <c r="K8" i="6"/>
  <c r="L8" i="6"/>
  <c r="M8" i="6"/>
  <c r="N8" i="6"/>
  <c r="H9" i="6"/>
  <c r="I9" i="6"/>
  <c r="J9" i="6"/>
  <c r="K9" i="6"/>
  <c r="L9" i="6"/>
  <c r="M9" i="6"/>
  <c r="N9" i="6"/>
  <c r="H10" i="6"/>
  <c r="I10" i="6"/>
  <c r="J10" i="6"/>
  <c r="K10" i="6"/>
  <c r="L10" i="6"/>
  <c r="M10" i="6"/>
  <c r="N10" i="6"/>
  <c r="H11" i="6"/>
  <c r="I11" i="6"/>
  <c r="J11" i="6"/>
  <c r="K11" i="6"/>
  <c r="L11" i="6"/>
  <c r="M11" i="6"/>
  <c r="N11" i="6"/>
  <c r="H12" i="6"/>
  <c r="I12" i="6"/>
  <c r="J12" i="6"/>
  <c r="K12" i="6"/>
  <c r="L12" i="6"/>
  <c r="M12" i="6"/>
  <c r="N12" i="6"/>
  <c r="H13" i="6"/>
  <c r="I13" i="6"/>
  <c r="J13" i="6"/>
  <c r="K13" i="6"/>
  <c r="L13" i="6"/>
  <c r="M13" i="6"/>
  <c r="N13" i="6"/>
  <c r="H14" i="6"/>
  <c r="I14" i="6"/>
  <c r="J14" i="6"/>
  <c r="K14" i="6"/>
  <c r="L14" i="6"/>
  <c r="M14" i="6"/>
  <c r="N14" i="6"/>
  <c r="H15" i="6"/>
  <c r="I15" i="6"/>
  <c r="J15" i="6"/>
  <c r="K15" i="6"/>
  <c r="L15" i="6"/>
  <c r="M15" i="6"/>
  <c r="N15" i="6"/>
  <c r="H16" i="6"/>
  <c r="I16" i="6"/>
  <c r="J16" i="6"/>
  <c r="K16" i="6"/>
  <c r="L16" i="6"/>
  <c r="M16" i="6"/>
  <c r="N16" i="6"/>
  <c r="H17" i="6"/>
  <c r="I17" i="6"/>
  <c r="J17" i="6"/>
  <c r="K17" i="6"/>
  <c r="L17" i="6"/>
  <c r="M17" i="6"/>
  <c r="N17" i="6"/>
  <c r="H18" i="6"/>
  <c r="I18" i="6"/>
  <c r="J18" i="6"/>
  <c r="K18" i="6"/>
  <c r="L18" i="6"/>
  <c r="M18" i="6"/>
  <c r="N18" i="6"/>
  <c r="H19" i="6"/>
  <c r="I19" i="6"/>
  <c r="J19" i="6"/>
  <c r="K19" i="6"/>
  <c r="L19" i="6"/>
  <c r="M19" i="6"/>
  <c r="N19" i="6"/>
  <c r="H20" i="6"/>
  <c r="I20" i="6"/>
  <c r="J20" i="6"/>
  <c r="K20" i="6"/>
  <c r="L20" i="6"/>
  <c r="M20" i="6"/>
  <c r="N20" i="6"/>
  <c r="H21" i="6"/>
  <c r="I21" i="6"/>
  <c r="J21" i="6"/>
  <c r="K21" i="6"/>
  <c r="L21" i="6"/>
  <c r="M21" i="6"/>
  <c r="N21" i="6"/>
  <c r="H22" i="6"/>
  <c r="I22" i="6"/>
  <c r="J22" i="6"/>
  <c r="K22" i="6"/>
  <c r="L22" i="6"/>
  <c r="M22" i="6"/>
  <c r="N22" i="6"/>
  <c r="H23" i="6"/>
  <c r="I23" i="6"/>
  <c r="J23" i="6"/>
  <c r="K23" i="6"/>
  <c r="L23" i="6"/>
  <c r="M23" i="6"/>
  <c r="N23" i="6"/>
  <c r="H24" i="6"/>
  <c r="I24" i="6"/>
  <c r="J24" i="6"/>
  <c r="K24" i="6"/>
  <c r="L24" i="6"/>
  <c r="M24" i="6"/>
  <c r="N24" i="6"/>
  <c r="H25" i="6"/>
  <c r="I25" i="6"/>
  <c r="J25" i="6"/>
  <c r="K25" i="6"/>
  <c r="L25" i="6"/>
  <c r="M25" i="6"/>
  <c r="N25" i="6"/>
  <c r="H26" i="6"/>
  <c r="I26" i="6"/>
  <c r="J26" i="6"/>
  <c r="K26" i="6"/>
  <c r="L26" i="6"/>
  <c r="M26" i="6"/>
  <c r="N26" i="6"/>
  <c r="H27" i="6"/>
  <c r="I27" i="6"/>
  <c r="J27" i="6"/>
  <c r="K27" i="6"/>
  <c r="L27" i="6"/>
  <c r="M27" i="6"/>
  <c r="N27" i="6"/>
  <c r="H28" i="6"/>
  <c r="I28" i="6"/>
  <c r="J28" i="6"/>
  <c r="K28" i="6"/>
  <c r="L28" i="6"/>
  <c r="M28" i="6"/>
  <c r="N28" i="6"/>
  <c r="H29" i="6"/>
  <c r="I29" i="6"/>
  <c r="J29" i="6"/>
  <c r="K29" i="6"/>
  <c r="L29" i="6"/>
  <c r="M29" i="6"/>
  <c r="N29" i="6"/>
  <c r="H30" i="6"/>
  <c r="I30" i="6"/>
  <c r="J30" i="6"/>
  <c r="K30" i="6"/>
  <c r="L30" i="6"/>
  <c r="M30" i="6"/>
  <c r="N30" i="6"/>
  <c r="H31" i="6"/>
  <c r="I31" i="6"/>
  <c r="J31" i="6"/>
  <c r="K31" i="6"/>
  <c r="L31" i="6"/>
  <c r="M31" i="6"/>
  <c r="N31" i="6"/>
  <c r="N2" i="6"/>
  <c r="M2" i="6"/>
  <c r="L2" i="6"/>
  <c r="K2" i="6"/>
  <c r="J2" i="6"/>
  <c r="I2" i="6"/>
  <c r="H2" i="6"/>
  <c r="I23" i="7"/>
  <c r="J23" i="7"/>
  <c r="K23" i="7"/>
  <c r="L23" i="7"/>
  <c r="M23" i="7"/>
  <c r="N23" i="7"/>
  <c r="O23" i="7"/>
  <c r="I24" i="7"/>
  <c r="J24" i="7"/>
  <c r="K24" i="7"/>
  <c r="L24" i="7"/>
  <c r="M24" i="7"/>
  <c r="N24" i="7"/>
  <c r="O24" i="7"/>
  <c r="I25" i="7"/>
  <c r="J25" i="7"/>
  <c r="K25" i="7"/>
  <c r="L25" i="7"/>
  <c r="M25" i="7"/>
  <c r="N25" i="7"/>
  <c r="O25" i="7"/>
  <c r="O22" i="7"/>
  <c r="N22" i="7"/>
  <c r="M22" i="7"/>
  <c r="L22" i="7"/>
  <c r="K22" i="7"/>
  <c r="J22" i="7"/>
  <c r="I22" i="7"/>
  <c r="G23" i="7"/>
  <c r="G24" i="7"/>
  <c r="G22" i="7"/>
  <c r="A22" i="7"/>
  <c r="B22" i="7"/>
  <c r="C22" i="7"/>
  <c r="D22" i="7"/>
  <c r="F22" i="7"/>
  <c r="A23" i="7"/>
  <c r="B23" i="7"/>
  <c r="C23" i="7"/>
  <c r="D23" i="7"/>
  <c r="F23" i="7"/>
  <c r="A24" i="7"/>
  <c r="B24" i="7"/>
  <c r="C24" i="7"/>
  <c r="D24" i="7"/>
  <c r="F24" i="7"/>
  <c r="A25" i="7"/>
  <c r="B25" i="7"/>
  <c r="C25" i="7"/>
  <c r="D25" i="7"/>
  <c r="F25" i="7"/>
  <c r="F21" i="7"/>
  <c r="D21" i="7"/>
  <c r="C21" i="7"/>
  <c r="B21" i="7"/>
  <c r="A21" i="7"/>
  <c r="O21" i="7"/>
  <c r="N21" i="7"/>
  <c r="M21" i="7"/>
  <c r="L21" i="7"/>
  <c r="K21" i="7"/>
  <c r="J21" i="7"/>
  <c r="I21" i="7"/>
  <c r="O20" i="7"/>
  <c r="N20" i="7"/>
  <c r="M20" i="7"/>
  <c r="L20" i="7"/>
  <c r="K20" i="7"/>
  <c r="J20" i="7"/>
  <c r="I20" i="7"/>
  <c r="G20" i="7"/>
  <c r="A20" i="7"/>
  <c r="B20" i="7"/>
  <c r="C20" i="7"/>
  <c r="D20" i="7"/>
  <c r="F20" i="7"/>
  <c r="O19" i="7"/>
  <c r="N19" i="7"/>
  <c r="M19" i="7"/>
  <c r="L19" i="7"/>
  <c r="K19" i="7"/>
  <c r="J19" i="7"/>
  <c r="I19" i="7"/>
  <c r="I9" i="7"/>
  <c r="J9" i="7"/>
  <c r="K9" i="7"/>
  <c r="L9" i="7"/>
  <c r="M9" i="7"/>
  <c r="N9" i="7"/>
  <c r="O9" i="7"/>
  <c r="I10" i="7"/>
  <c r="J10" i="7"/>
  <c r="K10" i="7"/>
  <c r="L10" i="7"/>
  <c r="M10" i="7"/>
  <c r="N10" i="7"/>
  <c r="O10" i="7"/>
  <c r="I11" i="7"/>
  <c r="J11" i="7"/>
  <c r="K11" i="7"/>
  <c r="L11" i="7"/>
  <c r="M11" i="7"/>
  <c r="N11" i="7"/>
  <c r="O11" i="7"/>
  <c r="I12" i="7"/>
  <c r="J12" i="7"/>
  <c r="K12" i="7"/>
  <c r="L12" i="7"/>
  <c r="M12" i="7"/>
  <c r="N12" i="7"/>
  <c r="O12" i="7"/>
  <c r="I13" i="7"/>
  <c r="J13" i="7"/>
  <c r="K13" i="7"/>
  <c r="L13" i="7"/>
  <c r="M13" i="7"/>
  <c r="N13" i="7"/>
  <c r="O13" i="7"/>
  <c r="I14" i="7"/>
  <c r="J14" i="7"/>
  <c r="K14" i="7"/>
  <c r="L14" i="7"/>
  <c r="M14" i="7"/>
  <c r="N14" i="7"/>
  <c r="O14" i="7"/>
  <c r="I15" i="7"/>
  <c r="J15" i="7"/>
  <c r="K15" i="7"/>
  <c r="L15" i="7"/>
  <c r="M15" i="7"/>
  <c r="N15" i="7"/>
  <c r="O15" i="7"/>
  <c r="I16" i="7"/>
  <c r="J16" i="7"/>
  <c r="K16" i="7"/>
  <c r="L16" i="7"/>
  <c r="M16" i="7"/>
  <c r="N16" i="7"/>
  <c r="O16" i="7"/>
  <c r="I17" i="7"/>
  <c r="J17" i="7"/>
  <c r="K17" i="7"/>
  <c r="L17" i="7"/>
  <c r="M17" i="7"/>
  <c r="N17" i="7"/>
  <c r="O17" i="7"/>
  <c r="I18" i="7"/>
  <c r="J18" i="7"/>
  <c r="K18" i="7"/>
  <c r="L18" i="7"/>
  <c r="M18" i="7"/>
  <c r="N18" i="7"/>
  <c r="O18" i="7"/>
  <c r="O8" i="7"/>
  <c r="N8" i="7"/>
  <c r="M8" i="7"/>
  <c r="L8" i="7"/>
  <c r="K8" i="7"/>
  <c r="J8" i="7"/>
  <c r="I8" i="7"/>
  <c r="F19" i="7"/>
  <c r="D19" i="7"/>
  <c r="C19" i="7"/>
  <c r="B19" i="7"/>
  <c r="A19" i="7"/>
  <c r="A18" i="7"/>
  <c r="B18" i="7"/>
  <c r="C18" i="7"/>
  <c r="D18" i="7"/>
  <c r="F18" i="7"/>
  <c r="G18" i="7"/>
  <c r="A17" i="7"/>
  <c r="B17" i="7"/>
  <c r="C17" i="7"/>
  <c r="D17" i="7"/>
  <c r="F17" i="7"/>
  <c r="G17" i="7"/>
  <c r="A16" i="7"/>
  <c r="B16" i="7"/>
  <c r="C16" i="7"/>
  <c r="D16" i="7"/>
  <c r="F16" i="7"/>
  <c r="G16" i="7"/>
  <c r="A15" i="7"/>
  <c r="B15" i="7"/>
  <c r="C15" i="7"/>
  <c r="D15" i="7"/>
  <c r="F15" i="7"/>
  <c r="G15" i="7"/>
  <c r="A14" i="7"/>
  <c r="B14" i="7"/>
  <c r="C14" i="7"/>
  <c r="D14" i="7"/>
  <c r="F14" i="7"/>
  <c r="G14" i="7"/>
  <c r="A13" i="7"/>
  <c r="B13" i="7"/>
  <c r="C13" i="7"/>
  <c r="D13" i="7"/>
  <c r="F13" i="7"/>
  <c r="G13" i="7"/>
  <c r="A12" i="7"/>
  <c r="B12" i="7"/>
  <c r="C12" i="7"/>
  <c r="D12" i="7"/>
  <c r="F12" i="7"/>
  <c r="G12" i="7"/>
  <c r="A11" i="7"/>
  <c r="B11" i="7"/>
  <c r="C11" i="7"/>
  <c r="D11" i="7"/>
  <c r="F11" i="7"/>
  <c r="G11" i="7"/>
  <c r="A9" i="7"/>
  <c r="B9" i="7"/>
  <c r="C9" i="7"/>
  <c r="D9" i="7"/>
  <c r="F9" i="7"/>
  <c r="G9" i="7"/>
  <c r="A10" i="7"/>
  <c r="B10" i="7"/>
  <c r="C10" i="7"/>
  <c r="D10" i="7"/>
  <c r="F10" i="7"/>
  <c r="G10" i="7"/>
  <c r="A8" i="7"/>
  <c r="B8" i="7"/>
  <c r="C8" i="7"/>
  <c r="D8" i="7"/>
  <c r="F8" i="7"/>
  <c r="G8" i="7"/>
  <c r="O7" i="7"/>
  <c r="N7" i="7"/>
  <c r="M7" i="7"/>
  <c r="L7" i="7"/>
  <c r="K7" i="7"/>
  <c r="J7" i="7"/>
  <c r="I7" i="7"/>
  <c r="F7" i="7"/>
  <c r="D7" i="7"/>
  <c r="C7" i="7"/>
  <c r="B7" i="7"/>
  <c r="A7" i="7"/>
  <c r="O6" i="7"/>
  <c r="N6" i="7"/>
  <c r="M6" i="7"/>
  <c r="L6" i="7"/>
  <c r="K6" i="7"/>
  <c r="J6" i="7"/>
  <c r="I6" i="7"/>
  <c r="A6" i="7"/>
  <c r="B6" i="7"/>
  <c r="C6" i="7"/>
  <c r="D6" i="7"/>
  <c r="G6" i="7"/>
  <c r="O5" i="7"/>
  <c r="N5" i="7"/>
  <c r="M5" i="7"/>
  <c r="L5" i="7"/>
  <c r="K5" i="7"/>
  <c r="J5" i="7"/>
  <c r="I5" i="7"/>
  <c r="A5" i="7"/>
  <c r="B5" i="7"/>
  <c r="C5" i="7"/>
  <c r="D5" i="7"/>
  <c r="G5" i="7"/>
  <c r="O4" i="7"/>
  <c r="N4" i="7"/>
  <c r="M4" i="7"/>
  <c r="L4" i="7"/>
  <c r="K4" i="7"/>
  <c r="J4" i="7"/>
  <c r="I4" i="7"/>
  <c r="B4" i="7"/>
  <c r="A4" i="7"/>
  <c r="C4" i="7"/>
  <c r="D4" i="7"/>
  <c r="A3" i="7"/>
  <c r="B3" i="7"/>
  <c r="C3" i="7"/>
  <c r="D3" i="7"/>
  <c r="F3" i="7"/>
  <c r="G3" i="7"/>
  <c r="I3" i="7"/>
  <c r="J3" i="7"/>
  <c r="K3" i="7"/>
  <c r="L3" i="7"/>
  <c r="M3" i="7"/>
  <c r="N3" i="7"/>
  <c r="O3" i="7"/>
  <c r="G2" i="7"/>
  <c r="D2" i="7"/>
  <c r="C2" i="7"/>
  <c r="B2" i="7"/>
  <c r="A2" i="7"/>
  <c r="O2" i="7"/>
  <c r="N2" i="7"/>
  <c r="M2" i="7"/>
  <c r="L2" i="7"/>
  <c r="K2" i="7"/>
  <c r="J2" i="7"/>
  <c r="I2" i="7"/>
  <c r="B87" i="8"/>
  <c r="S18" i="1"/>
  <c r="S11" i="1"/>
  <c r="S4" i="1"/>
  <c r="S13" i="1"/>
  <c r="S14" i="1"/>
  <c r="S19" i="1"/>
  <c r="S20" i="1"/>
  <c r="S9" i="1"/>
  <c r="S21" i="1"/>
  <c r="S6" i="1"/>
  <c r="S7" i="1"/>
  <c r="S10" i="1"/>
  <c r="S23" i="1"/>
  <c r="S29" i="1"/>
  <c r="S24" i="1"/>
  <c r="S5" i="1"/>
  <c r="S25" i="1"/>
  <c r="S12" i="1"/>
  <c r="S15" i="1"/>
  <c r="S16" i="1"/>
  <c r="S17" i="1"/>
  <c r="S8" i="1"/>
  <c r="S2" i="1"/>
  <c r="S3" i="1"/>
  <c r="S26" i="1"/>
  <c r="S22" i="1"/>
  <c r="S27" i="1"/>
  <c r="S28" i="1"/>
  <c r="S31" i="1"/>
  <c r="S30" i="1"/>
  <c r="BA31" i="1"/>
  <c r="G17" i="6"/>
  <c r="P17" i="6"/>
  <c r="H14" i="7"/>
  <c r="P14" i="7"/>
  <c r="BA17" i="1"/>
  <c r="G10" i="6"/>
  <c r="P10" i="6"/>
  <c r="BA28" i="1"/>
  <c r="H12" i="7"/>
  <c r="P12" i="7"/>
  <c r="G15" i="6"/>
  <c r="P15" i="6"/>
  <c r="BA3" i="1"/>
  <c r="H16" i="7"/>
  <c r="P16" i="7"/>
  <c r="G19" i="6"/>
  <c r="P19" i="6"/>
  <c r="BA16" i="1"/>
  <c r="G9" i="6"/>
  <c r="P9" i="6"/>
  <c r="BA5" i="1"/>
  <c r="G2" i="6"/>
  <c r="P2" i="6"/>
  <c r="H2" i="7"/>
  <c r="P2" i="7"/>
  <c r="BA10" i="1"/>
  <c r="G27" i="6"/>
  <c r="P27" i="6"/>
  <c r="BA9" i="1"/>
  <c r="G20" i="6"/>
  <c r="P20" i="6"/>
  <c r="H17" i="7"/>
  <c r="P17" i="7"/>
  <c r="BA13" i="1"/>
  <c r="H4" i="7"/>
  <c r="P4" i="7"/>
  <c r="G4" i="6"/>
  <c r="P4" i="6"/>
  <c r="BA27" i="1"/>
  <c r="H10" i="7"/>
  <c r="P10" i="7"/>
  <c r="G13" i="6"/>
  <c r="P13" i="6"/>
  <c r="BA15" i="1"/>
  <c r="H7" i="7"/>
  <c r="P7" i="7"/>
  <c r="G8" i="6"/>
  <c r="P8" i="6"/>
  <c r="BA7" i="1"/>
  <c r="G26" i="6"/>
  <c r="P26" i="6"/>
  <c r="BA20" i="1"/>
  <c r="H15" i="7"/>
  <c r="P15" i="7"/>
  <c r="G18" i="6"/>
  <c r="P18" i="6"/>
  <c r="BA4" i="1"/>
  <c r="H25" i="7"/>
  <c r="P25" i="7"/>
  <c r="G31" i="6"/>
  <c r="P31" i="6"/>
  <c r="BA2" i="1"/>
  <c r="H11" i="7"/>
  <c r="P11" i="7"/>
  <c r="G14" i="6"/>
  <c r="P14" i="6"/>
  <c r="BA24" i="1"/>
  <c r="G23" i="6"/>
  <c r="P23" i="6"/>
  <c r="BA30" i="1"/>
  <c r="H13" i="7"/>
  <c r="P13" i="7"/>
  <c r="G16" i="6"/>
  <c r="P16" i="6"/>
  <c r="BA22" i="1"/>
  <c r="G22" i="6"/>
  <c r="P22" i="6"/>
  <c r="H19" i="7"/>
  <c r="P19" i="7"/>
  <c r="BA8" i="1"/>
  <c r="H9" i="7"/>
  <c r="P9" i="7"/>
  <c r="G12" i="6"/>
  <c r="P12" i="6"/>
  <c r="BA12" i="1"/>
  <c r="H6" i="7"/>
  <c r="P6" i="7"/>
  <c r="G7" i="6"/>
  <c r="P7" i="6"/>
  <c r="BA29" i="1"/>
  <c r="G29" i="6"/>
  <c r="P29" i="6"/>
  <c r="H23" i="7"/>
  <c r="P23" i="7"/>
  <c r="BA6" i="1"/>
  <c r="G25" i="6"/>
  <c r="P25" i="6"/>
  <c r="H21" i="7"/>
  <c r="P21" i="7"/>
  <c r="BA19" i="1"/>
  <c r="G6" i="6"/>
  <c r="P6" i="6"/>
  <c r="H5" i="7"/>
  <c r="P5" i="7"/>
  <c r="BA11" i="1"/>
  <c r="G30" i="6"/>
  <c r="P30" i="6"/>
  <c r="H24" i="7"/>
  <c r="P24" i="7"/>
  <c r="BA26" i="1"/>
  <c r="G11" i="6"/>
  <c r="P11" i="6"/>
  <c r="H8" i="7"/>
  <c r="P8" i="7"/>
  <c r="BA25" i="1"/>
  <c r="H3" i="7"/>
  <c r="P3" i="7"/>
  <c r="G3" i="6"/>
  <c r="P3" i="6"/>
  <c r="BA23" i="1"/>
  <c r="H22" i="7"/>
  <c r="P22" i="7"/>
  <c r="G28" i="6"/>
  <c r="P28" i="6"/>
  <c r="BA21" i="1"/>
  <c r="H18" i="7"/>
  <c r="P18" i="7"/>
  <c r="G21" i="6"/>
  <c r="P21" i="6"/>
  <c r="BA14" i="1"/>
  <c r="G5" i="6"/>
  <c r="P5" i="6"/>
  <c r="BA18" i="1"/>
  <c r="G24" i="6"/>
  <c r="P24" i="6"/>
  <c r="H20" i="7"/>
  <c r="P20" i="7"/>
  <c r="B96" i="8"/>
  <c r="B91" i="8"/>
  <c r="B89" i="8"/>
  <c r="B93" i="8"/>
  <c r="B97" i="8"/>
  <c r="B98" i="8"/>
  <c r="B90" i="8"/>
  <c r="B86" i="8"/>
  <c r="B88" i="8"/>
  <c r="B94" i="8"/>
  <c r="B95" i="8"/>
  <c r="B92" i="8"/>
</calcChain>
</file>

<file path=xl/comments1.xml><?xml version="1.0" encoding="utf-8"?>
<comments xmlns="http://schemas.openxmlformats.org/spreadsheetml/2006/main">
  <authors>
    <author>MaryAle</author>
  </authors>
  <commentList>
    <comment ref="L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Min 0%
Max 15%</t>
        </r>
      </text>
    </comment>
    <comment ref="Q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Min 0%
Max 10%</t>
        </r>
      </text>
    </comment>
    <comment ref="S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Suma % BUSQUEDA DE PREDIOS+ % AVANCE DE SELECCIÓN DE PREDIO
Max 25%</t>
        </r>
      </text>
    </comment>
    <comment ref="X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Min 0%
Max 5%</t>
        </r>
      </text>
    </comment>
    <comment ref="AC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Min 0%
Max 5%</t>
        </r>
      </text>
    </comment>
    <comment ref="AH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Min 0%
Max 40%
No Aplica Aclaración
Max 20% Aplica Aclaración
Si esta en proceso Aclaración 15%</t>
        </r>
      </text>
    </comment>
    <comment ref="AM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Min 0%
Max 20%
5 % (En proceso) </t>
        </r>
      </text>
    </comment>
    <comment ref="AQ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Min 0%
Max 5%
</t>
        </r>
      </text>
    </comment>
    <comment ref="AU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Min 0%
Max 10%
</t>
        </r>
      </text>
    </comment>
    <comment ref="AY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Min 0%
Max 10%</t>
        </r>
      </text>
    </comment>
  </commentList>
</comments>
</file>

<file path=xl/comments2.xml><?xml version="1.0" encoding="utf-8"?>
<comments xmlns="http://schemas.openxmlformats.org/spreadsheetml/2006/main">
  <authors>
    <author>MaryAle</author>
  </authors>
  <commentList>
    <comment ref="G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Suma % BUSQUEDA DE PREDIOS+ % AVANCE DE SELECCIÓN DE PREDIO
Max 25%</t>
        </r>
      </text>
    </comment>
    <comment ref="H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Min 0%
Max 5%</t>
        </r>
      </text>
    </comment>
    <comment ref="I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Min 0%
Max 5%</t>
        </r>
      </text>
    </comment>
    <comment ref="J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Min 0%
Max 40%
No Aplica Aclaración
Max 20% Aplica Aclaración
Si esta en proceso Aclaración 15%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Min 0%
Max 20%
5 % (En proceso) </t>
        </r>
      </text>
    </comment>
    <comment ref="L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Min 0%
Max 5%
</t>
        </r>
      </text>
    </comment>
    <comment ref="M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Min 0%
Max 10%
</t>
        </r>
      </text>
    </comment>
    <comment ref="N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Min 0%
Max 10%</t>
        </r>
      </text>
    </comment>
  </commentList>
</comments>
</file>

<file path=xl/comments3.xml><?xml version="1.0" encoding="utf-8"?>
<comments xmlns="http://schemas.openxmlformats.org/spreadsheetml/2006/main">
  <authors>
    <author>MaryAle</author>
  </authors>
  <commentList>
    <comment ref="H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Suma % BUSQUEDA DE PREDIOS+ % AVANCE DE SELECCIÓN DE PREDIO
Max 25%</t>
        </r>
      </text>
    </comment>
    <comment ref="I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Min 0%
Max 5%</t>
        </r>
      </text>
    </comment>
    <comment ref="J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Min 0%
Max 5%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Min 0%
Max 40%
No Aplica Aclaración
Max 20% Aplica Aclaración
Si esta en proceso Aclaración 15%</t>
        </r>
      </text>
    </comment>
    <comment ref="L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Min 0%
Max 20%
5 % (En proceso) </t>
        </r>
      </text>
    </comment>
    <comment ref="M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Min 0%
Max 5%
</t>
        </r>
      </text>
    </comment>
    <comment ref="N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Min 0%
Max 10%
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>MaryAle:</t>
        </r>
        <r>
          <rPr>
            <sz val="9"/>
            <color indexed="81"/>
            <rFont val="Tahoma"/>
            <family val="2"/>
          </rPr>
          <t xml:space="preserve">
Min 0%
Max 10%</t>
        </r>
      </text>
    </comment>
  </commentList>
</comments>
</file>

<file path=xl/sharedStrings.xml><?xml version="1.0" encoding="utf-8"?>
<sst xmlns="http://schemas.openxmlformats.org/spreadsheetml/2006/main" count="1661" uniqueCount="204">
  <si>
    <t>N°</t>
  </si>
  <si>
    <t>NOMBRE ANTIGUO ETCR</t>
  </si>
  <si>
    <t>MUNICIPIO</t>
  </si>
  <si>
    <t>DEPARTAMENTO</t>
  </si>
  <si>
    <t>ESTADO</t>
  </si>
  <si>
    <t xml:space="preserve">Mismo Predio </t>
  </si>
  <si>
    <t>Traslado Concertado</t>
  </si>
  <si>
    <t xml:space="preserve">Pendiente Decisión </t>
  </si>
  <si>
    <t>BUSQUEDA DE PREDIOS</t>
  </si>
  <si>
    <t>FARC</t>
  </si>
  <si>
    <t>No Aplica</t>
  </si>
  <si>
    <t>RESPONSABLE</t>
  </si>
  <si>
    <t>ANALISIS PRELIMINAR DEL PREDIO</t>
  </si>
  <si>
    <t>VIABLE</t>
  </si>
  <si>
    <t>SOLICITUD DE COMPRA</t>
  </si>
  <si>
    <t>Llano Grande</t>
  </si>
  <si>
    <t>Antioquia</t>
  </si>
  <si>
    <t>Dabeiba</t>
  </si>
  <si>
    <t>Pendiente</t>
  </si>
  <si>
    <t>NOMBRE DEL PREDIO</t>
  </si>
  <si>
    <t>El Llano</t>
  </si>
  <si>
    <t>La Esperanza</t>
  </si>
  <si>
    <t>Carrizal</t>
  </si>
  <si>
    <t>Remedios</t>
  </si>
  <si>
    <t>La Plancha</t>
  </si>
  <si>
    <t>Anorí</t>
  </si>
  <si>
    <t>Becuarando</t>
  </si>
  <si>
    <t>El Porvenir</t>
  </si>
  <si>
    <t>Mutatá</t>
  </si>
  <si>
    <t>Santa Ana</t>
  </si>
  <si>
    <t>Arauquita</t>
  </si>
  <si>
    <t>Arauca</t>
  </si>
  <si>
    <t>Miravalle</t>
  </si>
  <si>
    <t>San Vicente del Caguán</t>
  </si>
  <si>
    <t>Caquetá</t>
  </si>
  <si>
    <t>La Barcelona</t>
  </si>
  <si>
    <t>La Esmeralda Uno</t>
  </si>
  <si>
    <t>El Salado</t>
  </si>
  <si>
    <t>Agua Bonita</t>
  </si>
  <si>
    <t>La Montañita</t>
  </si>
  <si>
    <t>El Estrecho</t>
  </si>
  <si>
    <t>Patía</t>
  </si>
  <si>
    <t>Cauca</t>
  </si>
  <si>
    <t>El Ceral</t>
  </si>
  <si>
    <t>Buenos Aires</t>
  </si>
  <si>
    <t>Los Monos</t>
  </si>
  <si>
    <t>Caldono</t>
  </si>
  <si>
    <t>Monterredondo</t>
  </si>
  <si>
    <t>Miranda</t>
  </si>
  <si>
    <t>San José de Oriente</t>
  </si>
  <si>
    <t>Manaure Balcón del Cesar</t>
  </si>
  <si>
    <t>Cesar</t>
  </si>
  <si>
    <t>Caracolí</t>
  </si>
  <si>
    <t>Riosucio</t>
  </si>
  <si>
    <t>Chocó</t>
  </si>
  <si>
    <t>Fonseca</t>
  </si>
  <si>
    <t>La Guajira</t>
  </si>
  <si>
    <t>Portobello</t>
  </si>
  <si>
    <t>Las Colinas</t>
  </si>
  <si>
    <t>San José del Guaviare</t>
  </si>
  <si>
    <t>Guaviare</t>
  </si>
  <si>
    <t>Agua Linda</t>
  </si>
  <si>
    <t>Charras</t>
  </si>
  <si>
    <t>Loma Linda</t>
  </si>
  <si>
    <t>Yarí</t>
  </si>
  <si>
    <t>La Macarena</t>
  </si>
  <si>
    <t>Meta</t>
  </si>
  <si>
    <t>Mesetas</t>
  </si>
  <si>
    <t>El Cortijo Dos</t>
  </si>
  <si>
    <t>Puente Natural</t>
  </si>
  <si>
    <t>La Reforma</t>
  </si>
  <si>
    <t>Vistahermosa</t>
  </si>
  <si>
    <t>Las Palmas</t>
  </si>
  <si>
    <t>La Variante</t>
  </si>
  <si>
    <t>San Andres de Tumaco</t>
  </si>
  <si>
    <t>Nariño</t>
  </si>
  <si>
    <t>Chillalde</t>
  </si>
  <si>
    <t>La Florida</t>
  </si>
  <si>
    <t>Santo Domingo</t>
  </si>
  <si>
    <t>Caño El Indio</t>
  </si>
  <si>
    <t>Tibú</t>
  </si>
  <si>
    <t>Norte de Santander</t>
  </si>
  <si>
    <t>La Pradera</t>
  </si>
  <si>
    <t xml:space="preserve">Puerto Asís </t>
  </si>
  <si>
    <t>Putumayo</t>
  </si>
  <si>
    <t>Planadas</t>
  </si>
  <si>
    <t>Tolima</t>
  </si>
  <si>
    <t>El Berlín</t>
  </si>
  <si>
    <t>La Fila</t>
  </si>
  <si>
    <t>Icononzo</t>
  </si>
  <si>
    <t>El Panorama</t>
  </si>
  <si>
    <t>Baldío</t>
  </si>
  <si>
    <t>Privado</t>
  </si>
  <si>
    <t>Naturaleza</t>
  </si>
  <si>
    <t>Étnico</t>
  </si>
  <si>
    <t>FMI</t>
  </si>
  <si>
    <t>ÁREA Ha</t>
  </si>
  <si>
    <t>007-14532</t>
  </si>
  <si>
    <t>410-13993</t>
  </si>
  <si>
    <t>425-69690</t>
  </si>
  <si>
    <t>128-25259</t>
  </si>
  <si>
    <t>480-17329</t>
  </si>
  <si>
    <t>355-6147</t>
  </si>
  <si>
    <t>366-25191</t>
  </si>
  <si>
    <t>Ok</t>
  </si>
  <si>
    <t>En Proceso</t>
  </si>
  <si>
    <t>Aplica</t>
  </si>
  <si>
    <t>Catastro Antioquia</t>
  </si>
  <si>
    <t>IGAC</t>
  </si>
  <si>
    <t>En Trámite</t>
  </si>
  <si>
    <t>007-42832</t>
  </si>
  <si>
    <t>007-44448</t>
  </si>
  <si>
    <t>ARN</t>
  </si>
  <si>
    <t>003-2912</t>
  </si>
  <si>
    <t>214-8391</t>
  </si>
  <si>
    <t>480-18477</t>
  </si>
  <si>
    <t>236-47867</t>
  </si>
  <si>
    <t>252-2530</t>
  </si>
  <si>
    <t>252-2537</t>
  </si>
  <si>
    <t>252-27006</t>
  </si>
  <si>
    <t>Paraje de Palmeras</t>
  </si>
  <si>
    <t>260-206584</t>
  </si>
  <si>
    <t>El Oso</t>
  </si>
  <si>
    <t>Filipinas</t>
  </si>
  <si>
    <t>% ANALISIS</t>
  </si>
  <si>
    <t>SOLICITUD DE CONCEPTOS AMBIENTALES Y DE USO</t>
  </si>
  <si>
    <t>RESPONSABLE CONCEPTO DE USO ALCADÍA</t>
  </si>
  <si>
    <t>RESPONSABLE CONCEPTO AMBIENTAL CAR</t>
  </si>
  <si>
    <t>ESTUDIO PRELIMINAR TOPOGRAFÍA Y AGRONOMÍA</t>
  </si>
  <si>
    <t>VISITA TÉCNICA LEVANTAMIENTO TOPOGRÁFICO Y AGRONÓMICO</t>
  </si>
  <si>
    <t>INFORME VISITA TÉCNICA LEVANTAMIENTO TOPOGRÁFICO Y AGRONÓMICO</t>
  </si>
  <si>
    <t>REALIZAR ESTUDIO COMPLEMENTARIO DE TITULOS</t>
  </si>
  <si>
    <t>RECTIFICACIONES Y/O ACLARACIONES CABIDA Y LINDERO</t>
  </si>
  <si>
    <t>TRAMITE SURTIDO</t>
  </si>
  <si>
    <t>ACTUALIZACIÓN</t>
  </si>
  <si>
    <t>SOLICITUD AVALÚO</t>
  </si>
  <si>
    <t>AVALÚO</t>
  </si>
  <si>
    <t>CONTROL DE AVALÚO</t>
  </si>
  <si>
    <t>SOLICITUD DE VIABILIDAD OFICINA JURÍDICA</t>
  </si>
  <si>
    <t>APERTURA DE FOLIO</t>
  </si>
  <si>
    <t xml:space="preserve">OFERTA AL PROPIETARIO E INSCRIPCIÓN </t>
  </si>
  <si>
    <t xml:space="preserve">ELABORAR MINUTA Y PROTOCOLIZACIÓN </t>
  </si>
  <si>
    <t>VALOR ESTIMADO</t>
  </si>
  <si>
    <t>% BUSQUEDA DE PREDIOS</t>
  </si>
  <si>
    <t>ESTUDIO PRELIMINAR DE TITULOS ANT</t>
  </si>
  <si>
    <t>% SOLICITUD FORMAL DEL PREDIO A LA ANT</t>
  </si>
  <si>
    <t>ACTA DE ENTREGA DEL PREDIO</t>
  </si>
  <si>
    <t>PAGO Y FIN DEL PROCESO</t>
  </si>
  <si>
    <t>% ACEPTACIÓN OFERTA</t>
  </si>
  <si>
    <t>% AVANCE ACCESO DE COMPRA</t>
  </si>
  <si>
    <t>Pondores</t>
  </si>
  <si>
    <t>FARC
Gobernación Antioquia</t>
  </si>
  <si>
    <t>En proceso</t>
  </si>
  <si>
    <t>En procesoo</t>
  </si>
  <si>
    <t>OFICIO SOLICITUD DE COMPRA</t>
  </si>
  <si>
    <t>OFERTA VOLUNTARIA</t>
  </si>
  <si>
    <t xml:space="preserve">% VIABILIDAD PRELIMINAR </t>
  </si>
  <si>
    <t>% ESTUDIO DE TITULOS Y SOLICITUD DE CONCEPTOS</t>
  </si>
  <si>
    <t>% PROTOCOLIZACION, ENTREGA Y PAGO</t>
  </si>
  <si>
    <t>% RESULTADO VISITA TÉCNICA</t>
  </si>
  <si>
    <t>% TRÁMITE CABIDA Y LINDEROS</t>
  </si>
  <si>
    <t>% AVALÚO</t>
  </si>
  <si>
    <t>% AVANCE PROCESO DE COMPRA</t>
  </si>
  <si>
    <t>Payandeces Dos</t>
  </si>
  <si>
    <t>Etiquetas de fila</t>
  </si>
  <si>
    <t>Promedio de % AVANCE ACCESO DE COMPRA</t>
  </si>
  <si>
    <t>AVANCE PROCESO DE COMPRA</t>
  </si>
  <si>
    <t>Departamento</t>
  </si>
  <si>
    <t>Becuarandó
El Porvenir</t>
  </si>
  <si>
    <t>El Salado
La Barcelona
La Esmeralda Uno</t>
  </si>
  <si>
    <t>El Cortijo Dos
Puente Natural</t>
  </si>
  <si>
    <t>Chillade
La Florida
Santo Domingo</t>
  </si>
  <si>
    <t>% SOLICITUD FORMAL DEL PREDIO A LA ANT (FARC SOLICITUD - ARN OFICIO COMPRA)</t>
  </si>
  <si>
    <t>% VIABILIDAD PRELIMINAR (FARC - ARN)</t>
  </si>
  <si>
    <t>% ESTUDIO DE TITULOS Y SOLICITUD DE CONCEPTOS (ANT - INSTITUCIONES)</t>
  </si>
  <si>
    <t>% RESULTADO VISITA TÉCNICA (ANT)</t>
  </si>
  <si>
    <t>% TRÁMITE CABIDA Y LINDEROS (CATASTRO IGAC o Antioquia)</t>
  </si>
  <si>
    <t>% ETAPA AVALÚO (ANT)</t>
  </si>
  <si>
    <t>% ACEPTACIÓN OFERTA (Propietario)</t>
  </si>
  <si>
    <t>% PROTOCOLIZACION, ENTREGA Y PAGO (ANT)</t>
  </si>
  <si>
    <t>AVANCE PROCESO DE COMPRA POR HITOS</t>
  </si>
  <si>
    <t>PENDIENTES POR AVALÚO</t>
  </si>
  <si>
    <t>VISITA TÉCNICA PROGRAMADA</t>
  </si>
  <si>
    <t>BLOQUEO ACLARACIÓN CABIDA Y LINDEROS</t>
  </si>
  <si>
    <t>89% - 70%</t>
  </si>
  <si>
    <t>69% - 40%</t>
  </si>
  <si>
    <t>39% - 25%</t>
  </si>
  <si>
    <t>24% - 15%</t>
  </si>
  <si>
    <t>14% - 0%</t>
  </si>
  <si>
    <t>100% - 90%</t>
  </si>
  <si>
    <t>AVANCE</t>
  </si>
  <si>
    <t>Tierra Grata</t>
  </si>
  <si>
    <t>Compra directa</t>
  </si>
  <si>
    <t>CATEGORIA</t>
  </si>
  <si>
    <t>Decisión de un tercero</t>
  </si>
  <si>
    <t>Decisión de Farc</t>
  </si>
  <si>
    <t>SUJETO A</t>
  </si>
  <si>
    <t>Pendiente Farc</t>
  </si>
  <si>
    <t>Pendiente de un tercero</t>
  </si>
  <si>
    <t>MUNICIPIO2</t>
  </si>
  <si>
    <t>DEPARTAMENTO2</t>
  </si>
  <si>
    <t>RESPONSABLE2</t>
  </si>
  <si>
    <t>RESPONSABLE3</t>
  </si>
  <si>
    <t>RESPONSABLE4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</si>
</sst>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&quot;$&quot;#,##0;[Red]\-&quot;$&quot;#,##0"/>
    <numFmt numFmtId="165" formatCode="_-&quot;$&quot;* #,##0.00_-;\-&quot;$&quot;* #,##0.00_-;_-&quot;$&quot;* &quot;-&quot;??_-;_-@_-"/>
  </numFmts>
  <fonts count="3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8"/>
      <name val="Calibri"/>
      <family val="2"/>
      <scheme val="minor"/>
    </font>
    <font>
      <sz val="10"/>
      <color theme="1"/>
      <name val="Abadi"/>
      <family val="2"/>
    </font>
    <font>
      <b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u/>
      <sz val="10"/>
      <color rgb="FF00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10"/>
      <color theme="0"/>
      <name val="Calibri"/>
      <family val="2"/>
      <scheme val="minor"/>
    </font>
    <font>
      <b/>
      <u/>
      <sz val="10"/>
      <color rgb="FFFFFF00"/>
      <name val="Calibri"/>
      <family val="2"/>
      <scheme val="minor"/>
    </font>
    <font>
      <b/>
      <u/>
      <sz val="10"/>
      <color rgb="FF00B0F0"/>
      <name val="Calibri"/>
      <family val="2"/>
      <scheme val="minor"/>
    </font>
    <font>
      <b/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000000"/>
      <name val="Arial"/>
      <family val="2"/>
    </font>
    <font>
      <b/>
      <u/>
      <sz val="10"/>
      <color rgb="FF000000"/>
      <name val="Arial"/>
      <family val="2"/>
    </font>
    <font>
      <b/>
      <sz val="10"/>
      <color rgb="FFFFFF00"/>
      <name val="Arial"/>
      <family val="2"/>
    </font>
    <font>
      <b/>
      <u/>
      <sz val="10"/>
      <color rgb="FFFFFF00"/>
      <name val="Arial"/>
      <family val="2"/>
    </font>
    <font>
      <b/>
      <sz val="10"/>
      <color theme="0"/>
      <name val="Arial"/>
      <family val="2"/>
    </font>
    <font>
      <b/>
      <u/>
      <sz val="10"/>
      <color theme="0"/>
      <name val="Arial"/>
      <family val="2"/>
    </font>
    <font>
      <b/>
      <sz val="10"/>
      <color rgb="FF00B0F0"/>
      <name val="Arial"/>
      <family val="2"/>
    </font>
    <font>
      <b/>
      <u/>
      <sz val="10"/>
      <color rgb="FF00B0F0"/>
      <name val="Arial"/>
      <family val="2"/>
    </font>
    <font>
      <b/>
      <u/>
      <sz val="10"/>
      <name val="Arial"/>
      <family val="2"/>
    </font>
    <font>
      <b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72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0" fontId="11" fillId="10" borderId="1" xfId="0" applyFont="1" applyFill="1" applyBorder="1" applyAlignment="1">
      <alignment horizontal="center" vertical="center" wrapText="1"/>
    </xf>
    <xf numFmtId="9" fontId="7" fillId="0" borderId="1" xfId="0" applyNumberFormat="1" applyFont="1" applyFill="1" applyBorder="1" applyAlignment="1">
      <alignment horizontal="center" vertical="center"/>
    </xf>
    <xf numFmtId="0" fontId="16" fillId="8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18" fillId="8" borderId="1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vertical="center" wrapText="1"/>
    </xf>
    <xf numFmtId="0" fontId="23" fillId="6" borderId="1" xfId="0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 vertical="center" wrapText="1"/>
    </xf>
    <xf numFmtId="0" fontId="25" fillId="6" borderId="1" xfId="0" applyFont="1" applyFill="1" applyBorder="1" applyAlignment="1">
      <alignment horizontal="center" vertical="center" wrapText="1"/>
    </xf>
    <xf numFmtId="0" fontId="26" fillId="6" borderId="1" xfId="0" applyFont="1" applyFill="1" applyBorder="1" applyAlignment="1">
      <alignment horizontal="center" vertical="center" wrapText="1"/>
    </xf>
    <xf numFmtId="0" fontId="27" fillId="8" borderId="1" xfId="0" applyFont="1" applyFill="1" applyBorder="1" applyAlignment="1">
      <alignment horizontal="center" vertical="center" wrapText="1"/>
    </xf>
    <xf numFmtId="0" fontId="28" fillId="8" borderId="1" xfId="0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24" fillId="8" borderId="1" xfId="0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 wrapText="1"/>
    </xf>
    <xf numFmtId="0" fontId="26" fillId="8" borderId="1" xfId="0" applyFont="1" applyFill="1" applyBorder="1" applyAlignment="1">
      <alignment horizontal="center" vertical="center" wrapText="1"/>
    </xf>
    <xf numFmtId="0" fontId="21" fillId="9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9" fontId="3" fillId="0" borderId="1" xfId="0" applyNumberFormat="1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65" fontId="3" fillId="0" borderId="1" xfId="1" applyFont="1" applyBorder="1" applyAlignment="1">
      <alignment horizontal="right" vertical="center"/>
    </xf>
    <xf numFmtId="9" fontId="3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9" fontId="3" fillId="0" borderId="1" xfId="0" applyNumberFormat="1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7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9" fontId="3" fillId="0" borderId="1" xfId="0" applyNumberFormat="1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164" fontId="7" fillId="0" borderId="1" xfId="0" applyNumberFormat="1" applyFont="1" applyFill="1" applyBorder="1" applyAlignment="1">
      <alignment horizontal="center" vertical="center"/>
    </xf>
    <xf numFmtId="0" fontId="0" fillId="0" borderId="0" xfId="0" applyProtection="1">
      <protection locked="0"/>
    </xf>
    <xf numFmtId="0" fontId="30" fillId="0" borderId="0" xfId="0" applyFont="1" applyProtection="1"/>
    <xf numFmtId="0" fontId="0" fillId="0" borderId="0" xfId="0" applyProtection="1"/>
    <xf numFmtId="0" fontId="0" fillId="0" borderId="0" xfId="0" pivotButton="1" applyProtection="1"/>
    <xf numFmtId="0" fontId="0" fillId="0" borderId="0" xfId="0" applyAlignment="1" applyProtection="1">
      <alignment horizontal="left"/>
    </xf>
    <xf numFmtId="9" fontId="0" fillId="0" borderId="0" xfId="0" applyNumberFormat="1" applyProtection="1"/>
    <xf numFmtId="0" fontId="0" fillId="0" borderId="0" xfId="0" pivotButton="1" applyAlignment="1" applyProtection="1">
      <alignment horizontal="center" vertical="center"/>
    </xf>
    <xf numFmtId="0" fontId="0" fillId="0" borderId="0" xfId="0" applyAlignment="1" applyProtection="1">
      <alignment horizontal="center" vertical="center" wrapText="1"/>
    </xf>
    <xf numFmtId="0" fontId="0" fillId="0" borderId="0" xfId="0" applyAlignment="1" applyProtection="1">
      <alignment horizontal="left" indent="1"/>
    </xf>
    <xf numFmtId="9" fontId="0" fillId="0" borderId="0" xfId="2" applyFont="1" applyProtection="1"/>
    <xf numFmtId="14" fontId="0" fillId="0" borderId="0" xfId="0" applyNumberFormat="1"/>
  </cellXfs>
  <cellStyles count="3">
    <cellStyle name="Moneda" xfId="1" builtinId="4"/>
    <cellStyle name="Normal" xfId="0" builtinId="0"/>
    <cellStyle name="Porcentaje" xfId="2" builtinId="5"/>
  </cellStyles>
  <dxfs count="26"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alignment horizontal="center"/>
    </dxf>
    <dxf>
      <alignment horizontal="center"/>
    </dxf>
    <dxf>
      <alignment vertical="center"/>
    </dxf>
    <dxf>
      <alignment vertical="center"/>
    </dxf>
    <dxf>
      <alignment wrapText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protection locked="1"/>
    </dxf>
    <dxf>
      <numFmt numFmtId="166" formatCode="d/mm/yyyy"/>
    </dxf>
  </dxfs>
  <tableStyles count="1" defaultTableStyle="TableStyleMedium2" defaultPivotStyle="PivotStyleLight16">
    <tableStyle name="Estilo de segmentación de datos 1" pivot="0" table="0" count="0"/>
  </tableStyles>
  <colors>
    <mruColors>
      <color rgb="FF009900"/>
      <color rgb="FF0033CC"/>
      <color rgb="FF00FF00"/>
      <color rgb="FF00CC66"/>
      <color rgb="FF3399FF"/>
      <color rgb="FF00FFCC"/>
      <color rgb="FFFF66FF"/>
      <color rgb="FFCC3399"/>
      <color rgb="FFFF9900"/>
      <color rgb="FFFFCC00"/>
    </mruColors>
  </colors>
  <extLst>
    <ext xmlns:x14="http://schemas.microsoft.com/office/spreadsheetml/2009/9/main" uri="{EB79DEF2-80B8-43e5-95BD-54CBDDF9020C}">
      <x14:slicerStyles defaultSlicerStyle="SlicerStyleLight1">
        <x14:slicerStyle name="Estilo de segmentación de datos 1"/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microsoft.com/office/2007/relationships/slicerCache" Target="slicerCaches/slicerCache5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pivotCacheDefinition" Target="pivotCache/pivotCacheDefinition1.xml"/><Relationship Id="rId12" Type="http://schemas.microsoft.com/office/2007/relationships/slicerCache" Target="slicerCaches/slicerCache4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23" Type="http://schemas.openxmlformats.org/officeDocument/2006/relationships/customXml" Target="../customXml/item5.xml"/><Relationship Id="rId10" Type="http://schemas.microsoft.com/office/2007/relationships/slicerCache" Target="slicerCaches/slicerCache2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[20200720_AVANCE ACCESO A TIERRAS_V1.xlsx]TABLAS DINAMICAS!TablaDinámica2</c:name>
    <c:fmtId val="1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4">
              <a:lumMod val="60000"/>
              <a:lumOff val="40000"/>
            </a:schemeClr>
          </a:solidFill>
          <a:ln>
            <a:solidFill>
              <a:schemeClr val="accent4">
                <a:lumMod val="60000"/>
                <a:lumOff val="4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4">
              <a:lumMod val="75000"/>
            </a:schemeClr>
          </a:solidFill>
          <a:ln>
            <a:solidFill>
              <a:schemeClr val="accent4">
                <a:lumMod val="75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FFFF00"/>
          </a:solidFill>
          <a:ln>
            <a:solidFill>
              <a:srgbClr val="FFFF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9900"/>
          </a:solidFill>
          <a:ln>
            <a:solidFill>
              <a:srgbClr val="FF99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00CC6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4"/>
        <c:spPr>
          <a:solidFill>
            <a:srgbClr val="FF9900"/>
          </a:solidFill>
          <a:ln>
            <a:solidFill>
              <a:srgbClr val="FF9900"/>
            </a:solidFill>
          </a:ln>
          <a:effectLst/>
        </c:spPr>
      </c:pivotFmt>
      <c:pivotFmt>
        <c:idx val="1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6"/>
        <c:spPr>
          <a:solidFill>
            <a:schemeClr val="bg2">
              <a:lumMod val="75000"/>
            </a:schemeClr>
          </a:solidFill>
          <a:ln>
            <a:solidFill>
              <a:schemeClr val="bg2">
                <a:lumMod val="75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7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</c:pivotFmt>
      <c:pivotFmt>
        <c:idx val="178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</c:pivotFmt>
      <c:pivotFmt>
        <c:idx val="179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</c:pivotFmt>
      <c:pivotFmt>
        <c:idx val="180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</c:pivotFmt>
      <c:pivotFmt>
        <c:idx val="181"/>
        <c:spPr>
          <a:solidFill>
            <a:schemeClr val="bg2">
              <a:lumMod val="75000"/>
            </a:schemeClr>
          </a:solidFill>
          <a:ln>
            <a:solidFill>
              <a:schemeClr val="bg2">
                <a:lumMod val="75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2"/>
        <c:spPr>
          <a:solidFill>
            <a:schemeClr val="accent4">
              <a:lumMod val="60000"/>
              <a:lumOff val="40000"/>
            </a:schemeClr>
          </a:solidFill>
          <a:ln>
            <a:solidFill>
              <a:schemeClr val="accent4">
                <a:lumMod val="60000"/>
                <a:lumOff val="4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3"/>
        <c:spPr>
          <a:solidFill>
            <a:schemeClr val="accent4">
              <a:lumMod val="75000"/>
            </a:schemeClr>
          </a:solidFill>
          <a:ln>
            <a:solidFill>
              <a:schemeClr val="accent4">
                <a:lumMod val="75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4"/>
        <c:spPr>
          <a:solidFill>
            <a:srgbClr val="FFFF00"/>
          </a:solidFill>
          <a:ln>
            <a:solidFill>
              <a:srgbClr val="FFFF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5"/>
        <c:spPr>
          <a:solidFill>
            <a:srgbClr val="FF9900"/>
          </a:solidFill>
          <a:ln>
            <a:solidFill>
              <a:srgbClr val="FF99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6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7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8"/>
        <c:spPr>
          <a:solidFill>
            <a:srgbClr val="00CC6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9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</c:pivotFmt>
      <c:pivotFmt>
        <c:idx val="190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</c:pivotFmt>
      <c:pivotFmt>
        <c:idx val="191"/>
        <c:spPr>
          <a:solidFill>
            <a:schemeClr val="bg1">
              <a:lumMod val="50000"/>
            </a:schemeClr>
          </a:solidFill>
          <a:ln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92"/>
        <c:spPr>
          <a:solidFill>
            <a:srgbClr val="CC3399"/>
          </a:solidFill>
          <a:ln>
            <a:solidFill>
              <a:srgbClr val="CC3399"/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93"/>
        <c:spPr>
          <a:solidFill>
            <a:srgbClr val="FF66FF"/>
          </a:solidFill>
          <a:ln>
            <a:solidFill>
              <a:srgbClr val="FF66FF"/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94"/>
        <c:spPr>
          <a:solidFill>
            <a:srgbClr val="00FFCC"/>
          </a:solidFill>
          <a:ln>
            <a:solidFill>
              <a:srgbClr val="00FFCC"/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95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96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97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98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99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</c:pivotFmt>
      <c:pivotFmt>
        <c:idx val="200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</c:pivotFmt>
      <c:pivotFmt>
        <c:idx val="20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4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5"/>
        <c:spPr>
          <a:solidFill>
            <a:srgbClr val="00FFCC"/>
          </a:solidFill>
          <a:ln>
            <a:solidFill>
              <a:srgbClr val="00FF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6"/>
        <c:spPr>
          <a:solidFill>
            <a:srgbClr val="FF66FF"/>
          </a:solidFill>
          <a:ln>
            <a:solidFill>
              <a:srgbClr val="FF66FF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7"/>
        <c:spPr>
          <a:solidFill>
            <a:srgbClr val="CC3399"/>
          </a:solidFill>
          <a:ln>
            <a:solidFill>
              <a:srgbClr val="CC3399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1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2"/>
        <c:spPr>
          <a:solidFill>
            <a:srgbClr val="00FFCC"/>
          </a:solidFill>
          <a:ln>
            <a:solidFill>
              <a:srgbClr val="00FF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3"/>
        <c:spPr>
          <a:solidFill>
            <a:srgbClr val="FF66FF"/>
          </a:solidFill>
          <a:ln>
            <a:solidFill>
              <a:srgbClr val="FF66FF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4"/>
        <c:spPr>
          <a:solidFill>
            <a:srgbClr val="CC3399"/>
          </a:solidFill>
          <a:ln>
            <a:solidFill>
              <a:srgbClr val="CC3399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8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9"/>
        <c:spPr>
          <a:solidFill>
            <a:srgbClr val="00FFCC"/>
          </a:solidFill>
          <a:ln>
            <a:solidFill>
              <a:srgbClr val="00FF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0"/>
        <c:spPr>
          <a:solidFill>
            <a:srgbClr val="FF66FF"/>
          </a:solidFill>
          <a:ln>
            <a:solidFill>
              <a:srgbClr val="FF66FF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1"/>
        <c:spPr>
          <a:solidFill>
            <a:srgbClr val="CC3399"/>
          </a:solidFill>
          <a:ln>
            <a:solidFill>
              <a:srgbClr val="CC3399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5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6"/>
        <c:spPr>
          <a:solidFill>
            <a:srgbClr val="00FFCC"/>
          </a:solidFill>
          <a:ln>
            <a:solidFill>
              <a:srgbClr val="00FF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7"/>
        <c:spPr>
          <a:solidFill>
            <a:srgbClr val="FF66FF"/>
          </a:solidFill>
          <a:ln>
            <a:solidFill>
              <a:srgbClr val="FF66FF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8"/>
        <c:spPr>
          <a:solidFill>
            <a:srgbClr val="CC3399"/>
          </a:solidFill>
          <a:ln>
            <a:solidFill>
              <a:srgbClr val="CC3399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2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3"/>
        <c:spPr>
          <a:solidFill>
            <a:srgbClr val="00FFCC"/>
          </a:solidFill>
          <a:ln>
            <a:solidFill>
              <a:srgbClr val="00FF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4"/>
        <c:spPr>
          <a:solidFill>
            <a:srgbClr val="FF66FF"/>
          </a:solidFill>
          <a:ln>
            <a:solidFill>
              <a:srgbClr val="FF66FF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5"/>
        <c:spPr>
          <a:solidFill>
            <a:srgbClr val="CC3399"/>
          </a:solidFill>
          <a:ln>
            <a:solidFill>
              <a:srgbClr val="CC3399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9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0"/>
        <c:spPr>
          <a:solidFill>
            <a:srgbClr val="00FFCC"/>
          </a:solidFill>
          <a:ln>
            <a:solidFill>
              <a:srgbClr val="00FF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1"/>
        <c:spPr>
          <a:solidFill>
            <a:srgbClr val="FF66FF"/>
          </a:solidFill>
          <a:ln>
            <a:solidFill>
              <a:srgbClr val="FF66FF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2"/>
        <c:spPr>
          <a:solidFill>
            <a:srgbClr val="CC3399"/>
          </a:solidFill>
          <a:ln>
            <a:solidFill>
              <a:srgbClr val="CC3399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6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7"/>
        <c:spPr>
          <a:solidFill>
            <a:srgbClr val="00FFCC"/>
          </a:solidFill>
          <a:ln>
            <a:solidFill>
              <a:srgbClr val="00FF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8"/>
        <c:spPr>
          <a:solidFill>
            <a:srgbClr val="FF66FF"/>
          </a:solidFill>
          <a:ln>
            <a:solidFill>
              <a:srgbClr val="FF66FF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9"/>
        <c:spPr>
          <a:solidFill>
            <a:srgbClr val="CC3399"/>
          </a:solidFill>
          <a:ln>
            <a:solidFill>
              <a:srgbClr val="CC3399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0"/>
        <c:dLbl>
          <c:idx val="0"/>
          <c:layout>
            <c:manualLayout>
              <c:x val="1.7859294598292871E-2"/>
              <c:y val="-9.0162887037584275E-1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1"/>
        <c:dLbl>
          <c:idx val="0"/>
          <c:layout>
            <c:manualLayout>
              <c:x val="1.7859294598292871E-2"/>
              <c:y val="-9.0162887037584275E-1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2"/>
        <c:dLbl>
          <c:idx val="0"/>
          <c:layout>
            <c:manualLayout>
              <c:x val="2.3440324160259395E-2"/>
              <c:y val="-9.0162887037584275E-1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3"/>
        <c:dLbl>
          <c:idx val="0"/>
          <c:layout>
            <c:manualLayout>
              <c:x val="2.7905147809832533E-2"/>
              <c:y val="-2.4590162347350691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4"/>
        <c:spPr>
          <a:solidFill>
            <a:srgbClr val="00FFCC"/>
          </a:solidFill>
          <a:ln>
            <a:solidFill>
              <a:srgbClr val="00FF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5"/>
        <c:spPr>
          <a:solidFill>
            <a:srgbClr val="FF66FF"/>
          </a:solidFill>
          <a:ln>
            <a:solidFill>
              <a:srgbClr val="FF66FF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6"/>
        <c:dLbl>
          <c:idx val="0"/>
          <c:layout>
            <c:manualLayout>
              <c:x val="2.45565300726527E-2"/>
              <c:y val="-2.4590162347349789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7"/>
        <c:dLbl>
          <c:idx val="0"/>
          <c:layout>
            <c:manualLayout>
              <c:x val="3.3486177371799097E-2"/>
              <c:y val="2.4590162347349789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8"/>
        <c:dLbl>
          <c:idx val="0"/>
          <c:layout>
            <c:manualLayout>
              <c:x val="3.0137559634619181E-2"/>
              <c:y val="4.9180324694698676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9"/>
        <c:dLbl>
          <c:idx val="0"/>
          <c:layout>
            <c:manualLayout>
              <c:x val="3.1253765547012487E-2"/>
              <c:y val="4.9180324694699578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0"/>
        <c:spPr>
          <a:solidFill>
            <a:srgbClr val="00FFCC"/>
          </a:solidFill>
          <a:ln>
            <a:solidFill>
              <a:srgbClr val="00FF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1"/>
        <c:dLbl>
          <c:idx val="0"/>
          <c:layout>
            <c:manualLayout>
              <c:x val="3.6834795108979052E-2"/>
              <c:y val="-1.229508117367498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2"/>
        <c:dLbl>
          <c:idx val="0"/>
          <c:layout>
            <c:manualLayout>
              <c:x val="2.2324118247866093E-2"/>
              <c:y val="-1.967212987787992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3"/>
        <c:dLbl>
          <c:idx val="0"/>
          <c:layout>
            <c:manualLayout>
              <c:x val="2.1207912335472787E-2"/>
              <c:y val="-1.967212987787992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4"/>
        <c:dLbl>
          <c:idx val="0"/>
          <c:layout>
            <c:manualLayout>
              <c:x val="1.674308868589957E-2"/>
              <c:y val="-3.196721105155481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5"/>
        <c:spPr>
          <a:solidFill>
            <a:srgbClr val="00FFCC"/>
          </a:solidFill>
          <a:ln>
            <a:solidFill>
              <a:srgbClr val="00FF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6"/>
        <c:dLbl>
          <c:idx val="0"/>
          <c:layout>
            <c:manualLayout>
              <c:x val="7.8134413867531321E-3"/>
              <c:y val="-3.934425975575975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7"/>
        <c:dLbl>
          <c:idx val="0"/>
          <c:layout>
            <c:manualLayout>
              <c:x val="1.1162059123933046E-2"/>
              <c:y val="-3.934425975575975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8"/>
        <c:dLbl>
          <c:idx val="0"/>
          <c:layout>
            <c:manualLayout>
              <c:x val="1.2278265036326268E-2"/>
              <c:y val="-4.180327599049464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9"/>
        <c:dLbl>
          <c:idx val="0"/>
          <c:layout>
            <c:manualLayout>
              <c:x val="1.227826503632635E-2"/>
              <c:y val="-3.196721105155481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0"/>
        <c:spPr>
          <a:solidFill>
            <a:srgbClr val="00FFCC"/>
          </a:solidFill>
          <a:ln>
            <a:solidFill>
              <a:srgbClr val="00FF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1"/>
      </c:pivotFmt>
      <c:pivotFmt>
        <c:idx val="272"/>
        <c:spPr>
          <a:solidFill>
            <a:srgbClr val="CC3399"/>
          </a:solidFill>
          <a:ln>
            <a:solidFill>
              <a:srgbClr val="CC3399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3"/>
        <c:spPr>
          <a:solidFill>
            <a:srgbClr val="CC3399"/>
          </a:solidFill>
          <a:ln>
            <a:solidFill>
              <a:srgbClr val="CC3399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4"/>
        <c:dLbl>
          <c:idx val="0"/>
          <c:layout>
            <c:manualLayout>
              <c:x val="1.1162059123933045E-3"/>
              <c:y val="-2.95081948168198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5"/>
        <c:dLbl>
          <c:idx val="0"/>
          <c:layout>
            <c:manualLayout>
              <c:x val="1.1162059123933045E-3"/>
              <c:y val="-2.704917858208486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6"/>
        <c:dLbl>
          <c:idx val="0"/>
          <c:layout>
            <c:manualLayout>
              <c:x val="3.3486177371799138E-3"/>
              <c:y val="-3.934425975575966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7"/>
        <c:dLbl>
          <c:idx val="0"/>
          <c:layout>
            <c:manualLayout>
              <c:x val="3.3486177371798318E-3"/>
              <c:y val="-4.180327599049464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8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9"/>
        <c:spPr>
          <a:solidFill>
            <a:schemeClr val="accent6">
              <a:lumMod val="75000"/>
            </a:schemeClr>
          </a:solidFill>
          <a:ln>
            <a:solidFill>
              <a:schemeClr val="accent6">
                <a:lumMod val="75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0"/>
        <c:dLbl>
          <c:idx val="0"/>
          <c:layout>
            <c:manualLayout>
              <c:x val="3.3486177371798318E-3"/>
              <c:y val="-5.163934092943456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1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2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3"/>
        <c:spPr>
          <a:solidFill>
            <a:schemeClr val="accent6">
              <a:lumMod val="75000"/>
            </a:schemeClr>
          </a:solidFill>
          <a:ln>
            <a:solidFill>
              <a:schemeClr val="accent6">
                <a:lumMod val="75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4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5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6"/>
      </c:pivotFmt>
      <c:pivotFmt>
        <c:idx val="287"/>
      </c:pivotFmt>
      <c:pivotFmt>
        <c:idx val="288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9"/>
        <c:spPr>
          <a:solidFill>
            <a:schemeClr val="accent6">
              <a:lumMod val="75000"/>
            </a:schemeClr>
          </a:solidFill>
          <a:ln>
            <a:solidFill>
              <a:schemeClr val="accent6">
                <a:lumMod val="75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0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1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2"/>
        <c:spPr>
          <a:solidFill>
            <a:schemeClr val="accent6">
              <a:lumMod val="75000"/>
            </a:schemeClr>
          </a:solidFill>
          <a:ln>
            <a:solidFill>
              <a:schemeClr val="accent6">
                <a:lumMod val="75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3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4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5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6"/>
        <c:spPr>
          <a:solidFill>
            <a:schemeClr val="accent6">
              <a:lumMod val="75000"/>
            </a:schemeClr>
          </a:solidFill>
          <a:ln>
            <a:solidFill>
              <a:schemeClr val="accent6">
                <a:lumMod val="75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7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8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9"/>
        <c:spPr>
          <a:solidFill>
            <a:schemeClr val="accent6">
              <a:lumMod val="75000"/>
            </a:schemeClr>
          </a:solidFill>
          <a:ln>
            <a:solidFill>
              <a:schemeClr val="accent6">
                <a:lumMod val="75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0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1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2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3"/>
        <c:spPr>
          <a:solidFill>
            <a:schemeClr val="accent6">
              <a:lumMod val="75000"/>
            </a:schemeClr>
          </a:solidFill>
          <a:ln>
            <a:solidFill>
              <a:schemeClr val="accent6">
                <a:lumMod val="75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4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layout>
            <c:manualLayout>
              <c:x val="1.6748274209429502E-2"/>
              <c:y val="-9.0162887037584275E-1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5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6"/>
        <c:spPr>
          <a:solidFill>
            <a:schemeClr val="accent6">
              <a:lumMod val="75000"/>
            </a:schemeClr>
          </a:solidFill>
          <a:ln>
            <a:solidFill>
              <a:schemeClr val="accent6">
                <a:lumMod val="75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7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layout>
            <c:manualLayout>
              <c:x val="1.841735360937486E-2"/>
              <c:y val="-4.9180324694699587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no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2.0529136094416603E-2"/>
                  <c:h val="2.7981087648051656E-2"/>
                </c:manualLayout>
              </c15:layout>
            </c:ext>
          </c:extLst>
        </c:dLbl>
      </c:pivotFmt>
      <c:pivotFmt>
        <c:idx val="308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9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0"/>
        <c:spPr>
          <a:solidFill>
            <a:schemeClr val="accent6">
              <a:lumMod val="75000"/>
            </a:schemeClr>
          </a:solidFill>
          <a:ln>
            <a:solidFill>
              <a:schemeClr val="accent6">
                <a:lumMod val="75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1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2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3"/>
      </c:pivotFmt>
      <c:pivotFmt>
        <c:idx val="314"/>
        <c:spPr>
          <a:solidFill>
            <a:srgbClr val="FF66FF"/>
          </a:solidFill>
          <a:ln>
            <a:solidFill>
              <a:srgbClr val="FF66FF"/>
            </a:solidFill>
          </a:ln>
          <a:effectLst/>
        </c:spPr>
        <c:dLbl>
          <c:idx val="0"/>
          <c:layout>
            <c:manualLayout>
              <c:x val="1.1213906232671012E-3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5"/>
        <c:spPr>
          <a:solidFill>
            <a:srgbClr val="FF66FF"/>
          </a:solidFill>
          <a:ln>
            <a:solidFill>
              <a:srgbClr val="FF66FF"/>
            </a:solidFill>
          </a:ln>
          <a:effectLst/>
        </c:spPr>
        <c:dLbl>
          <c:idx val="0"/>
          <c:layout>
            <c:manualLayout>
              <c:x val="1.1213906232671012E-3"/>
              <c:y val="-9.9366533656460937E-1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6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layout>
            <c:manualLayout>
              <c:x val="2.1306421842075624E-2"/>
              <c:y val="-2.981030446414110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7"/>
        <c:dLbl>
          <c:idx val="0"/>
          <c:layout>
            <c:manualLayout>
              <c:x val="1.4510676861112959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8"/>
        <c:dLbl>
          <c:idx val="0"/>
          <c:layout>
            <c:manualLayout>
              <c:x val="1.4510676861112959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9"/>
        <c:dLbl>
          <c:idx val="0"/>
          <c:layout>
            <c:manualLayout>
              <c:x val="1.339447094871949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0"/>
        <c:dLbl>
          <c:idx val="0"/>
          <c:layout>
            <c:manualLayout>
              <c:x val="1.3394470948719572E-2"/>
              <c:y val="-9.0162887037584275E-1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1"/>
        <c:dLbl>
          <c:idx val="0"/>
          <c:layout>
            <c:manualLayout>
              <c:x val="1.3394470948719655E-2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2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3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4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5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6"/>
        <c:spPr>
          <a:solidFill>
            <a:srgbClr val="00FFCC"/>
          </a:solidFill>
          <a:ln>
            <a:solidFill>
              <a:srgbClr val="00FF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7"/>
        <c:spPr>
          <a:solidFill>
            <a:srgbClr val="FF66FF"/>
          </a:solidFill>
          <a:ln>
            <a:solidFill>
              <a:srgbClr val="FF66FF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8"/>
        <c:spPr>
          <a:solidFill>
            <a:srgbClr val="CC3399"/>
          </a:solidFill>
          <a:ln>
            <a:solidFill>
              <a:srgbClr val="CC3399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9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0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1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2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3"/>
        <c:spPr>
          <a:solidFill>
            <a:srgbClr val="00FFCC"/>
          </a:solidFill>
          <a:ln>
            <a:solidFill>
              <a:srgbClr val="00FF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4"/>
        <c:spPr>
          <a:solidFill>
            <a:srgbClr val="FF66FF"/>
          </a:solidFill>
          <a:ln>
            <a:solidFill>
              <a:srgbClr val="FF66FF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5"/>
        <c:spPr>
          <a:solidFill>
            <a:srgbClr val="CC3399"/>
          </a:solidFill>
          <a:ln>
            <a:solidFill>
              <a:srgbClr val="CC3399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6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7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8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9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0"/>
        <c:spPr>
          <a:solidFill>
            <a:srgbClr val="00FFCC"/>
          </a:solidFill>
          <a:ln>
            <a:solidFill>
              <a:srgbClr val="00FF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1"/>
        <c:spPr>
          <a:solidFill>
            <a:srgbClr val="FF66FF"/>
          </a:solidFill>
          <a:ln>
            <a:solidFill>
              <a:srgbClr val="FF66FF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2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3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4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5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6"/>
        <c:spPr>
          <a:solidFill>
            <a:srgbClr val="00FFCC"/>
          </a:solidFill>
          <a:ln>
            <a:solidFill>
              <a:srgbClr val="00FF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7"/>
        <c:spPr>
          <a:solidFill>
            <a:srgbClr val="FF66FF"/>
          </a:solidFill>
          <a:ln>
            <a:solidFill>
              <a:srgbClr val="FF66FF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8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9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0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1"/>
        <c:spPr>
          <a:solidFill>
            <a:srgbClr val="CC3399"/>
          </a:solidFill>
          <a:ln>
            <a:solidFill>
              <a:srgbClr val="CC3399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2"/>
        <c:spPr>
          <a:solidFill>
            <a:srgbClr val="CC3399"/>
          </a:solidFill>
          <a:ln>
            <a:solidFill>
              <a:srgbClr val="CC3399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3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4"/>
        <c:spPr>
          <a:solidFill>
            <a:srgbClr val="00FFCC"/>
          </a:solidFill>
          <a:ln>
            <a:solidFill>
              <a:srgbClr val="00FF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5"/>
        <c:spPr>
          <a:solidFill>
            <a:srgbClr val="FF66FF"/>
          </a:solidFill>
          <a:ln>
            <a:solidFill>
              <a:srgbClr val="FF66FF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6"/>
        <c:spPr>
          <a:solidFill>
            <a:srgbClr val="CC3399"/>
          </a:solidFill>
          <a:ln>
            <a:solidFill>
              <a:srgbClr val="CC3399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7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8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9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0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1"/>
        <c:spPr>
          <a:solidFill>
            <a:srgbClr val="00FFCC"/>
          </a:solidFill>
          <a:ln>
            <a:solidFill>
              <a:srgbClr val="00FF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2"/>
        <c:spPr>
          <a:solidFill>
            <a:srgbClr val="FF66FF"/>
          </a:solidFill>
          <a:ln>
            <a:solidFill>
              <a:srgbClr val="FF66FF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3"/>
        <c:spPr>
          <a:solidFill>
            <a:srgbClr val="CC3399"/>
          </a:solidFill>
          <a:ln>
            <a:solidFill>
              <a:srgbClr val="CC3399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4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5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6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7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8"/>
        <c:spPr>
          <a:solidFill>
            <a:srgbClr val="00FFCC"/>
          </a:solidFill>
          <a:ln>
            <a:solidFill>
              <a:srgbClr val="00FF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9"/>
        <c:spPr>
          <a:solidFill>
            <a:srgbClr val="FF66FF"/>
          </a:solidFill>
          <a:ln>
            <a:solidFill>
              <a:srgbClr val="FF66FF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0"/>
        <c:spPr>
          <a:solidFill>
            <a:srgbClr val="CC3399"/>
          </a:solidFill>
          <a:ln>
            <a:solidFill>
              <a:srgbClr val="CC3399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1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2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3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4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5"/>
        <c:spPr>
          <a:solidFill>
            <a:srgbClr val="00FFCC"/>
          </a:solidFill>
          <a:ln>
            <a:solidFill>
              <a:srgbClr val="00FF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6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7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8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9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0"/>
        <c:spPr>
          <a:solidFill>
            <a:srgbClr val="00FFCC"/>
          </a:solidFill>
          <a:ln>
            <a:solidFill>
              <a:srgbClr val="00FF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1"/>
        <c:spPr>
          <a:solidFill>
            <a:srgbClr val="FF66FF"/>
          </a:solidFill>
          <a:ln>
            <a:solidFill>
              <a:srgbClr val="FF66FF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2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3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4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5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6"/>
        <c:spPr>
          <a:solidFill>
            <a:srgbClr val="00FFCC"/>
          </a:solidFill>
          <a:ln>
            <a:solidFill>
              <a:srgbClr val="00FF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7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8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9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0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1"/>
        <c:spPr>
          <a:solidFill>
            <a:srgbClr val="00FFCC"/>
          </a:solidFill>
          <a:ln>
            <a:solidFill>
              <a:srgbClr val="00FF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2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3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4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5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6"/>
        <c:spPr>
          <a:solidFill>
            <a:srgbClr val="FF66FF"/>
          </a:solidFill>
          <a:ln>
            <a:solidFill>
              <a:srgbClr val="FF66FF"/>
            </a:solidFill>
          </a:ln>
          <a:effectLst/>
        </c:spPr>
        <c:dLbl>
          <c:idx val="0"/>
          <c:layout>
            <c:manualLayout>
              <c:x val="1.1162059123933045E-3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97"/>
        <c:spPr>
          <a:solidFill>
            <a:srgbClr val="CC3399"/>
          </a:solidFill>
          <a:ln>
            <a:solidFill>
              <a:srgbClr val="CC3399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8"/>
        <c:spPr>
          <a:solidFill>
            <a:srgbClr val="FF66FF"/>
          </a:solidFill>
          <a:ln>
            <a:solidFill>
              <a:srgbClr val="FF66FF"/>
            </a:solidFill>
          </a:ln>
          <a:effectLst/>
        </c:spPr>
        <c:dLbl>
          <c:idx val="0"/>
          <c:layout>
            <c:manualLayout>
              <c:x val="1.1162059123933045E-3"/>
              <c:y val="0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99"/>
        <c:spPr>
          <a:solidFill>
            <a:srgbClr val="CC3399"/>
          </a:solidFill>
          <a:ln>
            <a:solidFill>
              <a:srgbClr val="CC3399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0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1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2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3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4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5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6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7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8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9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0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1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2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3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4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5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6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7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8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9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0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1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2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3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4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layout>
            <c:manualLayout>
              <c:x val="1.7859294598292871E-2"/>
              <c:y val="-2.4590162347349789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25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6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7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layout>
            <c:manualLayout>
              <c:x val="3.3486177371799138E-3"/>
              <c:y val="-9.0162887037584275E-17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28"/>
        <c:spPr>
          <a:solidFill>
            <a:srgbClr val="0033CC"/>
          </a:solidFill>
          <a:ln>
            <a:solidFill>
              <a:srgbClr val="0033CC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9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0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1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9.5114806172601124E-2"/>
          <c:y val="0.16173259573172868"/>
          <c:w val="0.88170639274377938"/>
          <c:h val="0.784035640632784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'TABLAS DINAMICAS'!$B$32</c:f>
              <c:strCache>
                <c:ptCount val="1"/>
                <c:pt idx="0">
                  <c:v>% VIABILIDAD PRELIMINAR (FARC - ARN)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DINAMICAS'!$A$33:$A$56</c:f>
              <c:strCache>
                <c:ptCount val="24"/>
                <c:pt idx="0">
                  <c:v>Las Colinas</c:v>
                </c:pt>
                <c:pt idx="1">
                  <c:v>Los Monos</c:v>
                </c:pt>
                <c:pt idx="2">
                  <c:v>La Fila</c:v>
                </c:pt>
                <c:pt idx="3">
                  <c:v>Llano Grande</c:v>
                </c:pt>
                <c:pt idx="4">
                  <c:v>El Estrecho</c:v>
                </c:pt>
                <c:pt idx="5">
                  <c:v>La Variante</c:v>
                </c:pt>
                <c:pt idx="6">
                  <c:v>Charras</c:v>
                </c:pt>
                <c:pt idx="7">
                  <c:v>El Oso</c:v>
                </c:pt>
                <c:pt idx="8">
                  <c:v>Filipinas</c:v>
                </c:pt>
                <c:pt idx="9">
                  <c:v>Mutatá</c:v>
                </c:pt>
                <c:pt idx="10">
                  <c:v>La Reforma</c:v>
                </c:pt>
                <c:pt idx="11">
                  <c:v>Miravalle</c:v>
                </c:pt>
                <c:pt idx="12">
                  <c:v>La Plancha</c:v>
                </c:pt>
                <c:pt idx="13">
                  <c:v>Pondores</c:v>
                </c:pt>
                <c:pt idx="14">
                  <c:v>Yarí</c:v>
                </c:pt>
                <c:pt idx="15">
                  <c:v>Caño El Indio</c:v>
                </c:pt>
                <c:pt idx="16">
                  <c:v>La Guajira</c:v>
                </c:pt>
                <c:pt idx="17">
                  <c:v>Agua Bonita</c:v>
                </c:pt>
                <c:pt idx="18">
                  <c:v>La Pradera</c:v>
                </c:pt>
                <c:pt idx="19">
                  <c:v>Monterredondo</c:v>
                </c:pt>
                <c:pt idx="20">
                  <c:v>El Ceral</c:v>
                </c:pt>
                <c:pt idx="21">
                  <c:v>Carrizal</c:v>
                </c:pt>
                <c:pt idx="22">
                  <c:v>Tierra Grata</c:v>
                </c:pt>
                <c:pt idx="23">
                  <c:v>Caracolí</c:v>
                </c:pt>
              </c:strCache>
            </c:strRef>
          </c:cat>
          <c:val>
            <c:numRef>
              <c:f>'TABLAS DINAMICAS'!$B$33:$B$56</c:f>
              <c:numCache>
                <c:formatCode>0%</c:formatCode>
                <c:ptCount val="24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0.15000000000000002</c:v>
                </c:pt>
                <c:pt idx="18">
                  <c:v>0.15000000000000002</c:v>
                </c:pt>
                <c:pt idx="19">
                  <c:v>0.15000000000000002</c:v>
                </c:pt>
                <c:pt idx="20">
                  <c:v>0.15000000000000002</c:v>
                </c:pt>
                <c:pt idx="21">
                  <c:v>0.15000000000000002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DA-09B1-47AF-B258-6143E830414B}"/>
            </c:ext>
          </c:extLst>
        </c:ser>
        <c:ser>
          <c:idx val="1"/>
          <c:order val="1"/>
          <c:tx>
            <c:strRef>
              <c:f>'TABLAS DINAMICAS'!$C$32</c:f>
              <c:strCache>
                <c:ptCount val="1"/>
                <c:pt idx="0">
                  <c:v>% SOLICITUD FORMAL DEL PREDIO A LA ANT (FARC SOLICITUD - ARN OFICIO COMPRA)</c:v>
                </c:pt>
              </c:strCache>
            </c:strRef>
          </c:tx>
          <c:spPr>
            <a:solidFill>
              <a:srgbClr val="CC3399"/>
            </a:solidFill>
            <a:ln>
              <a:solidFill>
                <a:srgbClr val="CC3399"/>
              </a:solidFill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rgbClr val="CC3399"/>
              </a:solidFill>
              <a:ln>
                <a:solidFill>
                  <a:srgbClr val="CC339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059-46CF-9CAF-50EDCB6C1AA6}"/>
              </c:ext>
            </c:extLst>
          </c:dPt>
          <c:dPt>
            <c:idx val="11"/>
            <c:invertIfNegative val="0"/>
            <c:bubble3D val="0"/>
            <c:spPr>
              <a:solidFill>
                <a:srgbClr val="CC3399"/>
              </a:solidFill>
              <a:ln>
                <a:solidFill>
                  <a:srgbClr val="CC339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059-46CF-9CAF-50EDCB6C1AA6}"/>
              </c:ext>
            </c:extLst>
          </c:dPt>
          <c:dPt>
            <c:idx val="17"/>
            <c:invertIfNegative val="0"/>
            <c:bubble3D val="0"/>
            <c:spPr>
              <a:solidFill>
                <a:srgbClr val="CC3399"/>
              </a:solidFill>
              <a:ln>
                <a:solidFill>
                  <a:srgbClr val="CC339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059-46CF-9CAF-50EDCB6C1AA6}"/>
              </c:ext>
            </c:extLst>
          </c:dPt>
          <c:dPt>
            <c:idx val="18"/>
            <c:invertIfNegative val="0"/>
            <c:bubble3D val="0"/>
            <c:spPr>
              <a:solidFill>
                <a:srgbClr val="CC3399"/>
              </a:solidFill>
              <a:ln>
                <a:solidFill>
                  <a:srgbClr val="CC339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059-46CF-9CAF-50EDCB6C1AA6}"/>
              </c:ext>
            </c:extLst>
          </c:dPt>
          <c:dPt>
            <c:idx val="19"/>
            <c:invertIfNegative val="0"/>
            <c:bubble3D val="0"/>
            <c:spPr>
              <a:solidFill>
                <a:srgbClr val="CC3399"/>
              </a:solidFill>
              <a:ln>
                <a:solidFill>
                  <a:srgbClr val="CC339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059-46CF-9CAF-50EDCB6C1AA6}"/>
              </c:ext>
            </c:extLst>
          </c:dPt>
          <c:dPt>
            <c:idx val="20"/>
            <c:invertIfNegative val="0"/>
            <c:bubble3D val="0"/>
            <c:spPr>
              <a:solidFill>
                <a:srgbClr val="CC3399"/>
              </a:solidFill>
              <a:ln>
                <a:solidFill>
                  <a:srgbClr val="CC339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059-46CF-9CAF-50EDCB6C1AA6}"/>
              </c:ext>
            </c:extLst>
          </c:dPt>
          <c:dPt>
            <c:idx val="21"/>
            <c:invertIfNegative val="0"/>
            <c:bubble3D val="0"/>
            <c:spPr>
              <a:solidFill>
                <a:srgbClr val="CC3399"/>
              </a:solidFill>
              <a:ln>
                <a:solidFill>
                  <a:srgbClr val="CC339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059-46CF-9CAF-50EDCB6C1AA6}"/>
              </c:ext>
            </c:extLst>
          </c:dPt>
          <c:dPt>
            <c:idx val="22"/>
            <c:invertIfNegative val="0"/>
            <c:bubble3D val="0"/>
            <c:spPr>
              <a:solidFill>
                <a:srgbClr val="CC3399"/>
              </a:solidFill>
              <a:ln>
                <a:solidFill>
                  <a:srgbClr val="CC339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059-46CF-9CAF-50EDCB6C1AA6}"/>
              </c:ext>
            </c:extLst>
          </c:dPt>
          <c:dPt>
            <c:idx val="23"/>
            <c:invertIfNegative val="0"/>
            <c:bubble3D val="0"/>
            <c:spPr>
              <a:solidFill>
                <a:srgbClr val="CC3399"/>
              </a:solidFill>
              <a:ln>
                <a:solidFill>
                  <a:srgbClr val="CC339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059-46CF-9CAF-50EDCB6C1AA6}"/>
              </c:ext>
            </c:extLst>
          </c:dPt>
          <c:dLbls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9-46CF-9CAF-50EDCB6C1AA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9-46CF-9CAF-50EDCB6C1AA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9-46CF-9CAF-50EDCB6C1AA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59-46CF-9CAF-50EDCB6C1AA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59-46CF-9CAF-50EDCB6C1AA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59-46CF-9CAF-50EDCB6C1AA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59-46CF-9CAF-50EDCB6C1AA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59-46CF-9CAF-50EDCB6C1AA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59-46CF-9CAF-50EDCB6C1A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DINAMICAS'!$A$33:$A$56</c:f>
              <c:strCache>
                <c:ptCount val="24"/>
                <c:pt idx="0">
                  <c:v>Las Colinas</c:v>
                </c:pt>
                <c:pt idx="1">
                  <c:v>Los Monos</c:v>
                </c:pt>
                <c:pt idx="2">
                  <c:v>La Fila</c:v>
                </c:pt>
                <c:pt idx="3">
                  <c:v>Llano Grande</c:v>
                </c:pt>
                <c:pt idx="4">
                  <c:v>El Estrecho</c:v>
                </c:pt>
                <c:pt idx="5">
                  <c:v>La Variante</c:v>
                </c:pt>
                <c:pt idx="6">
                  <c:v>Charras</c:v>
                </c:pt>
                <c:pt idx="7">
                  <c:v>El Oso</c:v>
                </c:pt>
                <c:pt idx="8">
                  <c:v>Filipinas</c:v>
                </c:pt>
                <c:pt idx="9">
                  <c:v>Mutatá</c:v>
                </c:pt>
                <c:pt idx="10">
                  <c:v>La Reforma</c:v>
                </c:pt>
                <c:pt idx="11">
                  <c:v>Miravalle</c:v>
                </c:pt>
                <c:pt idx="12">
                  <c:v>La Plancha</c:v>
                </c:pt>
                <c:pt idx="13">
                  <c:v>Pondores</c:v>
                </c:pt>
                <c:pt idx="14">
                  <c:v>Yarí</c:v>
                </c:pt>
                <c:pt idx="15">
                  <c:v>Caño El Indio</c:v>
                </c:pt>
                <c:pt idx="16">
                  <c:v>La Guajira</c:v>
                </c:pt>
                <c:pt idx="17">
                  <c:v>Agua Bonita</c:v>
                </c:pt>
                <c:pt idx="18">
                  <c:v>La Pradera</c:v>
                </c:pt>
                <c:pt idx="19">
                  <c:v>Monterredondo</c:v>
                </c:pt>
                <c:pt idx="20">
                  <c:v>El Ceral</c:v>
                </c:pt>
                <c:pt idx="21">
                  <c:v>Carrizal</c:v>
                </c:pt>
                <c:pt idx="22">
                  <c:v>Tierra Grata</c:v>
                </c:pt>
                <c:pt idx="23">
                  <c:v>Caracolí</c:v>
                </c:pt>
              </c:strCache>
            </c:strRef>
          </c:cat>
          <c:val>
            <c:numRef>
              <c:f>'TABLAS DINAMICAS'!$C$33:$C$56</c:f>
              <c:numCache>
                <c:formatCode>0%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5.000000000000001E-2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</c:v>
                </c:pt>
                <c:pt idx="11">
                  <c:v>0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  <c:pt idx="16">
                  <c:v>2.5000000000000001E-2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DB-09B1-47AF-B258-6143E830414B}"/>
            </c:ext>
          </c:extLst>
        </c:ser>
        <c:ser>
          <c:idx val="2"/>
          <c:order val="2"/>
          <c:tx>
            <c:strRef>
              <c:f>'TABLAS DINAMICAS'!$D$32</c:f>
              <c:strCache>
                <c:ptCount val="1"/>
                <c:pt idx="0">
                  <c:v>% ESTUDIO DE TITULOS Y SOLICITUD DE CONCEPTOS (ANT - INSTITUCIONES)</c:v>
                </c:pt>
              </c:strCache>
            </c:strRef>
          </c:tx>
          <c:spPr>
            <a:solidFill>
              <a:srgbClr val="FF66FF"/>
            </a:solidFill>
            <a:ln>
              <a:solidFill>
                <a:srgbClr val="FF66FF"/>
              </a:solidFill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rgbClr val="FF66FF"/>
              </a:solidFill>
              <a:ln>
                <a:solidFill>
                  <a:srgbClr val="FF66F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059-46CF-9CAF-50EDCB6C1AA6}"/>
              </c:ext>
            </c:extLst>
          </c:dPt>
          <c:dPt>
            <c:idx val="11"/>
            <c:invertIfNegative val="0"/>
            <c:bubble3D val="0"/>
            <c:spPr>
              <a:solidFill>
                <a:srgbClr val="FF66FF"/>
              </a:solidFill>
              <a:ln>
                <a:solidFill>
                  <a:srgbClr val="FF66F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059-46CF-9CAF-50EDCB6C1AA6}"/>
              </c:ext>
            </c:extLst>
          </c:dPt>
          <c:dPt>
            <c:idx val="15"/>
            <c:invertIfNegative val="0"/>
            <c:bubble3D val="0"/>
            <c:spPr>
              <a:solidFill>
                <a:srgbClr val="FF66FF"/>
              </a:solidFill>
              <a:ln>
                <a:solidFill>
                  <a:srgbClr val="FF66F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059-46CF-9CAF-50EDCB6C1AA6}"/>
              </c:ext>
            </c:extLst>
          </c:dPt>
          <c:dPt>
            <c:idx val="17"/>
            <c:invertIfNegative val="0"/>
            <c:bubble3D val="0"/>
            <c:spPr>
              <a:solidFill>
                <a:srgbClr val="FF66FF"/>
              </a:solidFill>
              <a:ln>
                <a:solidFill>
                  <a:srgbClr val="FF66F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059-46CF-9CAF-50EDCB6C1AA6}"/>
              </c:ext>
            </c:extLst>
          </c:dPt>
          <c:dPt>
            <c:idx val="18"/>
            <c:invertIfNegative val="0"/>
            <c:bubble3D val="0"/>
            <c:spPr>
              <a:solidFill>
                <a:srgbClr val="FF66FF"/>
              </a:solidFill>
              <a:ln>
                <a:solidFill>
                  <a:srgbClr val="FF66F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059-46CF-9CAF-50EDCB6C1AA6}"/>
              </c:ext>
            </c:extLst>
          </c:dPt>
          <c:dPt>
            <c:idx val="19"/>
            <c:invertIfNegative val="0"/>
            <c:bubble3D val="0"/>
            <c:spPr>
              <a:solidFill>
                <a:srgbClr val="FF66FF"/>
              </a:solidFill>
              <a:ln>
                <a:solidFill>
                  <a:srgbClr val="FF66F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059-46CF-9CAF-50EDCB6C1AA6}"/>
              </c:ext>
            </c:extLst>
          </c:dPt>
          <c:dPt>
            <c:idx val="20"/>
            <c:invertIfNegative val="0"/>
            <c:bubble3D val="0"/>
            <c:spPr>
              <a:solidFill>
                <a:srgbClr val="FF66FF"/>
              </a:solidFill>
              <a:ln>
                <a:solidFill>
                  <a:srgbClr val="FF66F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E059-46CF-9CAF-50EDCB6C1AA6}"/>
              </c:ext>
            </c:extLst>
          </c:dPt>
          <c:dPt>
            <c:idx val="21"/>
            <c:invertIfNegative val="0"/>
            <c:bubble3D val="0"/>
            <c:spPr>
              <a:solidFill>
                <a:srgbClr val="FF66FF"/>
              </a:solidFill>
              <a:ln>
                <a:solidFill>
                  <a:srgbClr val="FF66F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E059-46CF-9CAF-50EDCB6C1AA6}"/>
              </c:ext>
            </c:extLst>
          </c:dPt>
          <c:dPt>
            <c:idx val="22"/>
            <c:invertIfNegative val="0"/>
            <c:bubble3D val="0"/>
            <c:spPr>
              <a:solidFill>
                <a:srgbClr val="FF66FF"/>
              </a:solidFill>
              <a:ln>
                <a:solidFill>
                  <a:srgbClr val="FF66F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E059-46CF-9CAF-50EDCB6C1AA6}"/>
              </c:ext>
            </c:extLst>
          </c:dPt>
          <c:dPt>
            <c:idx val="23"/>
            <c:invertIfNegative val="0"/>
            <c:bubble3D val="0"/>
            <c:spPr>
              <a:solidFill>
                <a:srgbClr val="FF66FF"/>
              </a:solidFill>
              <a:ln>
                <a:solidFill>
                  <a:srgbClr val="FF66F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E059-46CF-9CAF-50EDCB6C1AA6}"/>
              </c:ext>
            </c:extLst>
          </c:dPt>
          <c:dLbls>
            <c:dLbl>
              <c:idx val="10"/>
              <c:layout>
                <c:manualLayout>
                  <c:x val="1.1162059123933045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E059-46CF-9CAF-50EDCB6C1AA6}"/>
                </c:ext>
              </c:extLst>
            </c:dLbl>
            <c:dLbl>
              <c:idx val="11"/>
              <c:layout>
                <c:manualLayout>
                  <c:x val="1.1162059123933045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059-46CF-9CAF-50EDCB6C1AA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59-46CF-9CAF-50EDCB6C1AA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59-46CF-9CAF-50EDCB6C1AA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059-46CF-9CAF-50EDCB6C1AA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059-46CF-9CAF-50EDCB6C1AA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059-46CF-9CAF-50EDCB6C1AA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059-46CF-9CAF-50EDCB6C1AA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059-46CF-9CAF-50EDCB6C1AA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059-46CF-9CAF-50EDCB6C1A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DINAMICAS'!$A$33:$A$56</c:f>
              <c:strCache>
                <c:ptCount val="24"/>
                <c:pt idx="0">
                  <c:v>Las Colinas</c:v>
                </c:pt>
                <c:pt idx="1">
                  <c:v>Los Monos</c:v>
                </c:pt>
                <c:pt idx="2">
                  <c:v>La Fila</c:v>
                </c:pt>
                <c:pt idx="3">
                  <c:v>Llano Grande</c:v>
                </c:pt>
                <c:pt idx="4">
                  <c:v>El Estrecho</c:v>
                </c:pt>
                <c:pt idx="5">
                  <c:v>La Variante</c:v>
                </c:pt>
                <c:pt idx="6">
                  <c:v>Charras</c:v>
                </c:pt>
                <c:pt idx="7">
                  <c:v>El Oso</c:v>
                </c:pt>
                <c:pt idx="8">
                  <c:v>Filipinas</c:v>
                </c:pt>
                <c:pt idx="9">
                  <c:v>Mutatá</c:v>
                </c:pt>
                <c:pt idx="10">
                  <c:v>La Reforma</c:v>
                </c:pt>
                <c:pt idx="11">
                  <c:v>Miravalle</c:v>
                </c:pt>
                <c:pt idx="12">
                  <c:v>La Plancha</c:v>
                </c:pt>
                <c:pt idx="13">
                  <c:v>Pondores</c:v>
                </c:pt>
                <c:pt idx="14">
                  <c:v>Yarí</c:v>
                </c:pt>
                <c:pt idx="15">
                  <c:v>Caño El Indio</c:v>
                </c:pt>
                <c:pt idx="16">
                  <c:v>La Guajira</c:v>
                </c:pt>
                <c:pt idx="17">
                  <c:v>Agua Bonita</c:v>
                </c:pt>
                <c:pt idx="18">
                  <c:v>La Pradera</c:v>
                </c:pt>
                <c:pt idx="19">
                  <c:v>Monterredondo</c:v>
                </c:pt>
                <c:pt idx="20">
                  <c:v>El Ceral</c:v>
                </c:pt>
                <c:pt idx="21">
                  <c:v>Carrizal</c:v>
                </c:pt>
                <c:pt idx="22">
                  <c:v>Tierra Grata</c:v>
                </c:pt>
                <c:pt idx="23">
                  <c:v>Caracolí</c:v>
                </c:pt>
              </c:strCache>
            </c:strRef>
          </c:cat>
          <c:val>
            <c:numRef>
              <c:f>'TABLAS DINAMICAS'!$D$33:$D$56</c:f>
              <c:numCache>
                <c:formatCode>0%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0.03</c:v>
                </c:pt>
                <c:pt idx="5">
                  <c:v>5.000000000000001E-2</c:v>
                </c:pt>
                <c:pt idx="6">
                  <c:v>0.03</c:v>
                </c:pt>
                <c:pt idx="7">
                  <c:v>0.05</c:v>
                </c:pt>
                <c:pt idx="8">
                  <c:v>0.02</c:v>
                </c:pt>
                <c:pt idx="9">
                  <c:v>0.02</c:v>
                </c:pt>
                <c:pt idx="10">
                  <c:v>0.01</c:v>
                </c:pt>
                <c:pt idx="11">
                  <c:v>0.01</c:v>
                </c:pt>
                <c:pt idx="12">
                  <c:v>0.03</c:v>
                </c:pt>
                <c:pt idx="13">
                  <c:v>0.05</c:v>
                </c:pt>
                <c:pt idx="14">
                  <c:v>0.03</c:v>
                </c:pt>
                <c:pt idx="15">
                  <c:v>0</c:v>
                </c:pt>
                <c:pt idx="16">
                  <c:v>0.01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DC-09B1-47AF-B258-6143E830414B}"/>
            </c:ext>
          </c:extLst>
        </c:ser>
        <c:ser>
          <c:idx val="3"/>
          <c:order val="3"/>
          <c:tx>
            <c:strRef>
              <c:f>'TABLAS DINAMICAS'!$E$32</c:f>
              <c:strCache>
                <c:ptCount val="1"/>
                <c:pt idx="0">
                  <c:v>% RESULTADO VISITA TÉCNICA (ANT)</c:v>
                </c:pt>
              </c:strCache>
            </c:strRef>
          </c:tx>
          <c:spPr>
            <a:solidFill>
              <a:srgbClr val="00FFCC"/>
            </a:solidFill>
            <a:ln>
              <a:solidFill>
                <a:srgbClr val="00FFCC"/>
              </a:solidFill>
            </a:ln>
            <a:effectLst/>
          </c:spPr>
          <c:invertIfNegative val="0"/>
          <c:dPt>
            <c:idx val="13"/>
            <c:invertIfNegative val="0"/>
            <c:bubble3D val="0"/>
            <c:spPr>
              <a:solidFill>
                <a:srgbClr val="00FFCC"/>
              </a:solidFill>
              <a:ln>
                <a:solidFill>
                  <a:srgbClr val="00FF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E059-46CF-9CAF-50EDCB6C1AA6}"/>
              </c:ext>
            </c:extLst>
          </c:dPt>
          <c:dPt>
            <c:idx val="14"/>
            <c:invertIfNegative val="0"/>
            <c:bubble3D val="0"/>
            <c:spPr>
              <a:solidFill>
                <a:srgbClr val="00FFCC"/>
              </a:solidFill>
              <a:ln>
                <a:solidFill>
                  <a:srgbClr val="00FF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E059-46CF-9CAF-50EDCB6C1AA6}"/>
              </c:ext>
            </c:extLst>
          </c:dPt>
          <c:dPt>
            <c:idx val="15"/>
            <c:invertIfNegative val="0"/>
            <c:bubble3D val="0"/>
            <c:spPr>
              <a:solidFill>
                <a:srgbClr val="00FFCC"/>
              </a:solidFill>
              <a:ln>
                <a:solidFill>
                  <a:srgbClr val="00FF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E059-46CF-9CAF-50EDCB6C1AA6}"/>
              </c:ext>
            </c:extLst>
          </c:dPt>
          <c:dPt>
            <c:idx val="16"/>
            <c:invertIfNegative val="0"/>
            <c:bubble3D val="0"/>
            <c:spPr>
              <a:solidFill>
                <a:srgbClr val="00FFCC"/>
              </a:solidFill>
              <a:ln>
                <a:solidFill>
                  <a:srgbClr val="00FF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E059-46CF-9CAF-50EDCB6C1AA6}"/>
              </c:ext>
            </c:extLst>
          </c:dPt>
          <c:dPt>
            <c:idx val="17"/>
            <c:invertIfNegative val="0"/>
            <c:bubble3D val="0"/>
            <c:spPr>
              <a:solidFill>
                <a:srgbClr val="00FFCC"/>
              </a:solidFill>
              <a:ln>
                <a:solidFill>
                  <a:srgbClr val="00FF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E059-46CF-9CAF-50EDCB6C1AA6}"/>
              </c:ext>
            </c:extLst>
          </c:dPt>
          <c:dPt>
            <c:idx val="18"/>
            <c:invertIfNegative val="0"/>
            <c:bubble3D val="0"/>
            <c:spPr>
              <a:solidFill>
                <a:srgbClr val="00FFCC"/>
              </a:solidFill>
              <a:ln>
                <a:solidFill>
                  <a:srgbClr val="00FF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E059-46CF-9CAF-50EDCB6C1AA6}"/>
              </c:ext>
            </c:extLst>
          </c:dPt>
          <c:dPt>
            <c:idx val="19"/>
            <c:invertIfNegative val="0"/>
            <c:bubble3D val="0"/>
            <c:spPr>
              <a:solidFill>
                <a:srgbClr val="00FFCC"/>
              </a:solidFill>
              <a:ln>
                <a:solidFill>
                  <a:srgbClr val="00FF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E059-46CF-9CAF-50EDCB6C1AA6}"/>
              </c:ext>
            </c:extLst>
          </c:dPt>
          <c:dPt>
            <c:idx val="20"/>
            <c:invertIfNegative val="0"/>
            <c:bubble3D val="0"/>
            <c:spPr>
              <a:solidFill>
                <a:srgbClr val="00FFCC"/>
              </a:solidFill>
              <a:ln>
                <a:solidFill>
                  <a:srgbClr val="00FF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E059-46CF-9CAF-50EDCB6C1AA6}"/>
              </c:ext>
            </c:extLst>
          </c:dPt>
          <c:dPt>
            <c:idx val="21"/>
            <c:invertIfNegative val="0"/>
            <c:bubble3D val="0"/>
            <c:spPr>
              <a:solidFill>
                <a:srgbClr val="00FFCC"/>
              </a:solidFill>
              <a:ln>
                <a:solidFill>
                  <a:srgbClr val="00FF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7-E059-46CF-9CAF-50EDCB6C1AA6}"/>
              </c:ext>
            </c:extLst>
          </c:dPt>
          <c:dPt>
            <c:idx val="22"/>
            <c:invertIfNegative val="0"/>
            <c:bubble3D val="0"/>
            <c:spPr>
              <a:solidFill>
                <a:srgbClr val="00FFCC"/>
              </a:solidFill>
              <a:ln>
                <a:solidFill>
                  <a:srgbClr val="00FF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9-E059-46CF-9CAF-50EDCB6C1AA6}"/>
              </c:ext>
            </c:extLst>
          </c:dPt>
          <c:dPt>
            <c:idx val="23"/>
            <c:invertIfNegative val="0"/>
            <c:bubble3D val="0"/>
            <c:spPr>
              <a:solidFill>
                <a:srgbClr val="00FFCC"/>
              </a:solidFill>
              <a:ln>
                <a:solidFill>
                  <a:srgbClr val="00FF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B-E059-46CF-9CAF-50EDCB6C1AA6}"/>
              </c:ext>
            </c:extLst>
          </c:dPt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059-46CF-9CAF-50EDCB6C1AA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059-46CF-9CAF-50EDCB6C1AA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059-46CF-9CAF-50EDCB6C1AA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059-46CF-9CAF-50EDCB6C1AA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059-46CF-9CAF-50EDCB6C1AA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059-46CF-9CAF-50EDCB6C1AA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059-46CF-9CAF-50EDCB6C1AA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059-46CF-9CAF-50EDCB6C1AA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059-46CF-9CAF-50EDCB6C1AA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059-46CF-9CAF-50EDCB6C1AA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059-46CF-9CAF-50EDCB6C1A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DINAMICAS'!$A$33:$A$56</c:f>
              <c:strCache>
                <c:ptCount val="24"/>
                <c:pt idx="0">
                  <c:v>Las Colinas</c:v>
                </c:pt>
                <c:pt idx="1">
                  <c:v>Los Monos</c:v>
                </c:pt>
                <c:pt idx="2">
                  <c:v>La Fila</c:v>
                </c:pt>
                <c:pt idx="3">
                  <c:v>Llano Grande</c:v>
                </c:pt>
                <c:pt idx="4">
                  <c:v>El Estrecho</c:v>
                </c:pt>
                <c:pt idx="5">
                  <c:v>La Variante</c:v>
                </c:pt>
                <c:pt idx="6">
                  <c:v>Charras</c:v>
                </c:pt>
                <c:pt idx="7">
                  <c:v>El Oso</c:v>
                </c:pt>
                <c:pt idx="8">
                  <c:v>Filipinas</c:v>
                </c:pt>
                <c:pt idx="9">
                  <c:v>Mutatá</c:v>
                </c:pt>
                <c:pt idx="10">
                  <c:v>La Reforma</c:v>
                </c:pt>
                <c:pt idx="11">
                  <c:v>Miravalle</c:v>
                </c:pt>
                <c:pt idx="12">
                  <c:v>La Plancha</c:v>
                </c:pt>
                <c:pt idx="13">
                  <c:v>Pondores</c:v>
                </c:pt>
                <c:pt idx="14">
                  <c:v>Yarí</c:v>
                </c:pt>
                <c:pt idx="15">
                  <c:v>Caño El Indio</c:v>
                </c:pt>
                <c:pt idx="16">
                  <c:v>La Guajira</c:v>
                </c:pt>
                <c:pt idx="17">
                  <c:v>Agua Bonita</c:v>
                </c:pt>
                <c:pt idx="18">
                  <c:v>La Pradera</c:v>
                </c:pt>
                <c:pt idx="19">
                  <c:v>Monterredondo</c:v>
                </c:pt>
                <c:pt idx="20">
                  <c:v>El Ceral</c:v>
                </c:pt>
                <c:pt idx="21">
                  <c:v>Carrizal</c:v>
                </c:pt>
                <c:pt idx="22">
                  <c:v>Tierra Grata</c:v>
                </c:pt>
                <c:pt idx="23">
                  <c:v>Caracolí</c:v>
                </c:pt>
              </c:strCache>
            </c:strRef>
          </c:cat>
          <c:val>
            <c:numRef>
              <c:f>'TABLAS DINAMICAS'!$E$33:$E$56</c:f>
              <c:numCache>
                <c:formatCode>0%</c:formatCode>
                <c:ptCount val="24"/>
                <c:pt idx="0">
                  <c:v>0.4</c:v>
                </c:pt>
                <c:pt idx="1">
                  <c:v>0.4</c:v>
                </c:pt>
                <c:pt idx="2">
                  <c:v>0.2</c:v>
                </c:pt>
                <c:pt idx="3">
                  <c:v>0.2</c:v>
                </c:pt>
                <c:pt idx="4">
                  <c:v>0.4</c:v>
                </c:pt>
                <c:pt idx="5">
                  <c:v>0.33333333333333331</c:v>
                </c:pt>
                <c:pt idx="6">
                  <c:v>0.35</c:v>
                </c:pt>
                <c:pt idx="7">
                  <c:v>0.2</c:v>
                </c:pt>
                <c:pt idx="8">
                  <c:v>0.15</c:v>
                </c:pt>
                <c:pt idx="9">
                  <c:v>0.12</c:v>
                </c:pt>
                <c:pt idx="10">
                  <c:v>0.15</c:v>
                </c:pt>
                <c:pt idx="11">
                  <c:v>0.15</c:v>
                </c:pt>
                <c:pt idx="12">
                  <c:v>0.05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DD-09B1-47AF-B258-6143E830414B}"/>
            </c:ext>
          </c:extLst>
        </c:ser>
        <c:ser>
          <c:idx val="4"/>
          <c:order val="4"/>
          <c:tx>
            <c:strRef>
              <c:f>'TABLAS DINAMICAS'!$F$32</c:f>
              <c:strCache>
                <c:ptCount val="1"/>
                <c:pt idx="0">
                  <c:v>% TRÁMITE CABIDA Y LINDEROS (CATASTRO IGAC o Antioquia)</c:v>
                </c:pt>
              </c:strCache>
            </c:strRef>
          </c:tx>
          <c:spPr>
            <a:solidFill>
              <a:srgbClr val="0033CC"/>
            </a:solidFill>
            <a:ln>
              <a:solidFill>
                <a:srgbClr val="0033CC"/>
              </a:solidFill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0033CC"/>
              </a:solidFill>
              <a:ln>
                <a:solidFill>
                  <a:srgbClr val="0033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D-E059-46CF-9CAF-50EDCB6C1AA6}"/>
              </c:ext>
            </c:extLst>
          </c:dPt>
          <c:dPt>
            <c:idx val="6"/>
            <c:invertIfNegative val="0"/>
            <c:bubble3D val="0"/>
            <c:spPr>
              <a:solidFill>
                <a:srgbClr val="0033CC"/>
              </a:solidFill>
              <a:ln>
                <a:solidFill>
                  <a:srgbClr val="0033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F-E059-46CF-9CAF-50EDCB6C1AA6}"/>
              </c:ext>
            </c:extLst>
          </c:dPt>
          <c:dPt>
            <c:idx val="9"/>
            <c:invertIfNegative val="0"/>
            <c:bubble3D val="0"/>
            <c:spPr>
              <a:solidFill>
                <a:srgbClr val="0033CC"/>
              </a:solidFill>
              <a:ln>
                <a:solidFill>
                  <a:srgbClr val="0033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1-E059-46CF-9CAF-50EDCB6C1AA6}"/>
              </c:ext>
            </c:extLst>
          </c:dPt>
          <c:dPt>
            <c:idx val="10"/>
            <c:invertIfNegative val="0"/>
            <c:bubble3D val="0"/>
            <c:spPr>
              <a:solidFill>
                <a:srgbClr val="0033CC"/>
              </a:solidFill>
              <a:ln>
                <a:solidFill>
                  <a:srgbClr val="0033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3-E059-46CF-9CAF-50EDCB6C1AA6}"/>
              </c:ext>
            </c:extLst>
          </c:dPt>
          <c:dPt>
            <c:idx val="11"/>
            <c:invertIfNegative val="0"/>
            <c:bubble3D val="0"/>
            <c:spPr>
              <a:solidFill>
                <a:srgbClr val="0033CC"/>
              </a:solidFill>
              <a:ln>
                <a:solidFill>
                  <a:srgbClr val="0033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5-E059-46CF-9CAF-50EDCB6C1AA6}"/>
              </c:ext>
            </c:extLst>
          </c:dPt>
          <c:dPt>
            <c:idx val="12"/>
            <c:invertIfNegative val="0"/>
            <c:bubble3D val="0"/>
            <c:spPr>
              <a:solidFill>
                <a:srgbClr val="0033CC"/>
              </a:solidFill>
              <a:ln>
                <a:solidFill>
                  <a:srgbClr val="0033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7-E059-46CF-9CAF-50EDCB6C1AA6}"/>
              </c:ext>
            </c:extLst>
          </c:dPt>
          <c:dPt>
            <c:idx val="13"/>
            <c:invertIfNegative val="0"/>
            <c:bubble3D val="0"/>
            <c:spPr>
              <a:solidFill>
                <a:srgbClr val="0033CC"/>
              </a:solidFill>
              <a:ln>
                <a:solidFill>
                  <a:srgbClr val="0033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9-E059-46CF-9CAF-50EDCB6C1AA6}"/>
              </c:ext>
            </c:extLst>
          </c:dPt>
          <c:dPt>
            <c:idx val="14"/>
            <c:invertIfNegative val="0"/>
            <c:bubble3D val="0"/>
            <c:spPr>
              <a:solidFill>
                <a:srgbClr val="0033CC"/>
              </a:solidFill>
              <a:ln>
                <a:solidFill>
                  <a:srgbClr val="0033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B-E059-46CF-9CAF-50EDCB6C1AA6}"/>
              </c:ext>
            </c:extLst>
          </c:dPt>
          <c:dPt>
            <c:idx val="15"/>
            <c:invertIfNegative val="0"/>
            <c:bubble3D val="0"/>
            <c:spPr>
              <a:solidFill>
                <a:srgbClr val="0033CC"/>
              </a:solidFill>
              <a:ln>
                <a:solidFill>
                  <a:srgbClr val="0033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D-E059-46CF-9CAF-50EDCB6C1AA6}"/>
              </c:ext>
            </c:extLst>
          </c:dPt>
          <c:dPt>
            <c:idx val="16"/>
            <c:invertIfNegative val="0"/>
            <c:bubble3D val="0"/>
            <c:spPr>
              <a:solidFill>
                <a:srgbClr val="0033CC"/>
              </a:solidFill>
              <a:ln>
                <a:solidFill>
                  <a:srgbClr val="0033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4F-E059-46CF-9CAF-50EDCB6C1AA6}"/>
              </c:ext>
            </c:extLst>
          </c:dPt>
          <c:dPt>
            <c:idx val="17"/>
            <c:invertIfNegative val="0"/>
            <c:bubble3D val="0"/>
            <c:spPr>
              <a:solidFill>
                <a:srgbClr val="0033CC"/>
              </a:solidFill>
              <a:ln>
                <a:solidFill>
                  <a:srgbClr val="0033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1-E059-46CF-9CAF-50EDCB6C1AA6}"/>
              </c:ext>
            </c:extLst>
          </c:dPt>
          <c:dPt>
            <c:idx val="18"/>
            <c:invertIfNegative val="0"/>
            <c:bubble3D val="0"/>
            <c:spPr>
              <a:solidFill>
                <a:srgbClr val="0033CC"/>
              </a:solidFill>
              <a:ln>
                <a:solidFill>
                  <a:srgbClr val="0033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3-E059-46CF-9CAF-50EDCB6C1AA6}"/>
              </c:ext>
            </c:extLst>
          </c:dPt>
          <c:dPt>
            <c:idx val="19"/>
            <c:invertIfNegative val="0"/>
            <c:bubble3D val="0"/>
            <c:spPr>
              <a:solidFill>
                <a:srgbClr val="0033CC"/>
              </a:solidFill>
              <a:ln>
                <a:solidFill>
                  <a:srgbClr val="0033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5-E059-46CF-9CAF-50EDCB6C1AA6}"/>
              </c:ext>
            </c:extLst>
          </c:dPt>
          <c:dPt>
            <c:idx val="20"/>
            <c:invertIfNegative val="0"/>
            <c:bubble3D val="0"/>
            <c:spPr>
              <a:solidFill>
                <a:srgbClr val="0033CC"/>
              </a:solidFill>
              <a:ln>
                <a:solidFill>
                  <a:srgbClr val="0033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7-E059-46CF-9CAF-50EDCB6C1AA6}"/>
              </c:ext>
            </c:extLst>
          </c:dPt>
          <c:dPt>
            <c:idx val="21"/>
            <c:invertIfNegative val="0"/>
            <c:bubble3D val="0"/>
            <c:spPr>
              <a:solidFill>
                <a:srgbClr val="0033CC"/>
              </a:solidFill>
              <a:ln>
                <a:solidFill>
                  <a:srgbClr val="0033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9-E059-46CF-9CAF-50EDCB6C1AA6}"/>
              </c:ext>
            </c:extLst>
          </c:dPt>
          <c:dPt>
            <c:idx val="22"/>
            <c:invertIfNegative val="0"/>
            <c:bubble3D val="0"/>
            <c:spPr>
              <a:solidFill>
                <a:srgbClr val="0033CC"/>
              </a:solidFill>
              <a:ln>
                <a:solidFill>
                  <a:srgbClr val="0033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B-E059-46CF-9CAF-50EDCB6C1AA6}"/>
              </c:ext>
            </c:extLst>
          </c:dPt>
          <c:dPt>
            <c:idx val="23"/>
            <c:invertIfNegative val="0"/>
            <c:bubble3D val="0"/>
            <c:spPr>
              <a:solidFill>
                <a:srgbClr val="0033CC"/>
              </a:solidFill>
              <a:ln>
                <a:solidFill>
                  <a:srgbClr val="0033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5D-E059-46CF-9CAF-50EDCB6C1AA6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059-46CF-9CAF-50EDCB6C1AA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059-46CF-9CAF-50EDCB6C1AA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059-46CF-9CAF-50EDCB6C1AA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059-46CF-9CAF-50EDCB6C1AA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059-46CF-9CAF-50EDCB6C1AA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059-46CF-9CAF-50EDCB6C1AA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059-46CF-9CAF-50EDCB6C1AA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059-46CF-9CAF-50EDCB6C1AA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E059-46CF-9CAF-50EDCB6C1AA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059-46CF-9CAF-50EDCB6C1AA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059-46CF-9CAF-50EDCB6C1AA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E059-46CF-9CAF-50EDCB6C1AA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E059-46CF-9CAF-50EDCB6C1AA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E059-46CF-9CAF-50EDCB6C1AA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E059-46CF-9CAF-50EDCB6C1AA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059-46CF-9CAF-50EDCB6C1AA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059-46CF-9CAF-50EDCB6C1A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DINAMICAS'!$A$33:$A$56</c:f>
              <c:strCache>
                <c:ptCount val="24"/>
                <c:pt idx="0">
                  <c:v>Las Colinas</c:v>
                </c:pt>
                <c:pt idx="1">
                  <c:v>Los Monos</c:v>
                </c:pt>
                <c:pt idx="2">
                  <c:v>La Fila</c:v>
                </c:pt>
                <c:pt idx="3">
                  <c:v>Llano Grande</c:v>
                </c:pt>
                <c:pt idx="4">
                  <c:v>El Estrecho</c:v>
                </c:pt>
                <c:pt idx="5">
                  <c:v>La Variante</c:v>
                </c:pt>
                <c:pt idx="6">
                  <c:v>Charras</c:v>
                </c:pt>
                <c:pt idx="7">
                  <c:v>El Oso</c:v>
                </c:pt>
                <c:pt idx="8">
                  <c:v>Filipinas</c:v>
                </c:pt>
                <c:pt idx="9">
                  <c:v>Mutatá</c:v>
                </c:pt>
                <c:pt idx="10">
                  <c:v>La Reforma</c:v>
                </c:pt>
                <c:pt idx="11">
                  <c:v>Miravalle</c:v>
                </c:pt>
                <c:pt idx="12">
                  <c:v>La Plancha</c:v>
                </c:pt>
                <c:pt idx="13">
                  <c:v>Pondores</c:v>
                </c:pt>
                <c:pt idx="14">
                  <c:v>Yarí</c:v>
                </c:pt>
                <c:pt idx="15">
                  <c:v>Caño El Indio</c:v>
                </c:pt>
                <c:pt idx="16">
                  <c:v>La Guajira</c:v>
                </c:pt>
                <c:pt idx="17">
                  <c:v>Agua Bonita</c:v>
                </c:pt>
                <c:pt idx="18">
                  <c:v>La Pradera</c:v>
                </c:pt>
                <c:pt idx="19">
                  <c:v>Monterredondo</c:v>
                </c:pt>
                <c:pt idx="20">
                  <c:v>El Ceral</c:v>
                </c:pt>
                <c:pt idx="21">
                  <c:v>Carrizal</c:v>
                </c:pt>
                <c:pt idx="22">
                  <c:v>Tierra Grata</c:v>
                </c:pt>
                <c:pt idx="23">
                  <c:v>Caracolí</c:v>
                </c:pt>
              </c:strCache>
            </c:strRef>
          </c:cat>
          <c:val>
            <c:numRef>
              <c:f>'TABLAS DINAMICAS'!$F$33:$F$56</c:f>
              <c:numCache>
                <c:formatCode>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0.2</c:v>
                </c:pt>
                <c:pt idx="3">
                  <c:v>0.2</c:v>
                </c:pt>
                <c:pt idx="4">
                  <c:v>0</c:v>
                </c:pt>
                <c:pt idx="5">
                  <c:v>3.3333333333333335E-3</c:v>
                </c:pt>
                <c:pt idx="6">
                  <c:v>0</c:v>
                </c:pt>
                <c:pt idx="7">
                  <c:v>0.01</c:v>
                </c:pt>
                <c:pt idx="8">
                  <c:v>0.01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DE-09B1-47AF-B258-6143E830414B}"/>
            </c:ext>
          </c:extLst>
        </c:ser>
        <c:ser>
          <c:idx val="5"/>
          <c:order val="5"/>
          <c:tx>
            <c:strRef>
              <c:f>'TABLAS DINAMICAS'!$G$32</c:f>
              <c:strCache>
                <c:ptCount val="1"/>
                <c:pt idx="0">
                  <c:v>% ETAPA AVALÚO (ANT)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rgbClr val="00FF00"/>
              </a:solidFill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C-09B1-47AF-B258-6143E830414B}"/>
              </c:ext>
            </c:extLst>
          </c:dPt>
          <c:dPt>
            <c:idx val="5"/>
            <c:invertIfNegative val="0"/>
            <c:bubble3D val="0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D-09B1-47AF-B258-6143E830414B}"/>
              </c:ext>
            </c:extLst>
          </c:dPt>
          <c:dPt>
            <c:idx val="6"/>
            <c:invertIfNegative val="0"/>
            <c:bubble3D val="0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E-09B1-47AF-B258-6143E830414B}"/>
              </c:ext>
            </c:extLst>
          </c:dPt>
          <c:dPt>
            <c:idx val="7"/>
            <c:invertIfNegative val="0"/>
            <c:bubble3D val="0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F-09B1-47AF-B258-6143E830414B}"/>
              </c:ext>
            </c:extLst>
          </c:dPt>
          <c:dPt>
            <c:idx val="8"/>
            <c:invertIfNegative val="0"/>
            <c:bubble3D val="0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0-09B1-47AF-B258-6143E830414B}"/>
              </c:ext>
            </c:extLst>
          </c:dPt>
          <c:dPt>
            <c:idx val="9"/>
            <c:invertIfNegative val="0"/>
            <c:bubble3D val="0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1-09B1-47AF-B258-6143E830414B}"/>
              </c:ext>
            </c:extLst>
          </c:dPt>
          <c:dPt>
            <c:idx val="10"/>
            <c:invertIfNegative val="0"/>
            <c:bubble3D val="0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2-09B1-47AF-B258-6143E830414B}"/>
              </c:ext>
            </c:extLst>
          </c:dPt>
          <c:dPt>
            <c:idx val="11"/>
            <c:invertIfNegative val="0"/>
            <c:bubble3D val="0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3-09B1-47AF-B258-6143E830414B}"/>
              </c:ext>
            </c:extLst>
          </c:dPt>
          <c:dPt>
            <c:idx val="12"/>
            <c:invertIfNegative val="0"/>
            <c:bubble3D val="0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4-09B1-47AF-B258-6143E830414B}"/>
              </c:ext>
            </c:extLst>
          </c:dPt>
          <c:dPt>
            <c:idx val="13"/>
            <c:invertIfNegative val="0"/>
            <c:bubble3D val="0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5-09B1-47AF-B258-6143E830414B}"/>
              </c:ext>
            </c:extLst>
          </c:dPt>
          <c:dPt>
            <c:idx val="14"/>
            <c:invertIfNegative val="0"/>
            <c:bubble3D val="0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6-09B1-47AF-B258-6143E830414B}"/>
              </c:ext>
            </c:extLst>
          </c:dPt>
          <c:dPt>
            <c:idx val="15"/>
            <c:invertIfNegative val="0"/>
            <c:bubble3D val="0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7-09B1-47AF-B258-6143E830414B}"/>
              </c:ext>
            </c:extLst>
          </c:dPt>
          <c:dPt>
            <c:idx val="16"/>
            <c:invertIfNegative val="0"/>
            <c:bubble3D val="0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8-09B1-47AF-B258-6143E830414B}"/>
              </c:ext>
            </c:extLst>
          </c:dPt>
          <c:dPt>
            <c:idx val="17"/>
            <c:invertIfNegative val="0"/>
            <c:bubble3D val="0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9-09B1-47AF-B258-6143E830414B}"/>
              </c:ext>
            </c:extLst>
          </c:dPt>
          <c:dPt>
            <c:idx val="18"/>
            <c:invertIfNegative val="0"/>
            <c:bubble3D val="0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A-09B1-47AF-B258-6143E830414B}"/>
              </c:ext>
            </c:extLst>
          </c:dPt>
          <c:dPt>
            <c:idx val="19"/>
            <c:invertIfNegative val="0"/>
            <c:bubble3D val="0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B-09B1-47AF-B258-6143E830414B}"/>
              </c:ext>
            </c:extLst>
          </c:dPt>
          <c:dPt>
            <c:idx val="20"/>
            <c:invertIfNegative val="0"/>
            <c:bubble3D val="0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C-09B1-47AF-B258-6143E830414B}"/>
              </c:ext>
            </c:extLst>
          </c:dPt>
          <c:dPt>
            <c:idx val="21"/>
            <c:invertIfNegative val="0"/>
            <c:bubble3D val="0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D-09B1-47AF-B258-6143E830414B}"/>
              </c:ext>
            </c:extLst>
          </c:dPt>
          <c:dPt>
            <c:idx val="22"/>
            <c:invertIfNegative val="0"/>
            <c:bubble3D val="0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E-09B1-47AF-B258-6143E830414B}"/>
              </c:ext>
            </c:extLst>
          </c:dPt>
          <c:dPt>
            <c:idx val="23"/>
            <c:invertIfNegative val="0"/>
            <c:bubble3D val="0"/>
            <c:spPr>
              <a:solidFill>
                <a:srgbClr val="00FF00"/>
              </a:solidFill>
              <a:ln>
                <a:solidFill>
                  <a:srgbClr val="00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1F-09B1-47AF-B258-6143E830414B}"/>
              </c:ext>
            </c:extLst>
          </c:dPt>
          <c:dLbls>
            <c:dLbl>
              <c:idx val="4"/>
              <c:layout>
                <c:manualLayout>
                  <c:x val="3.3486177371799138E-3"/>
                  <c:y val="-9.0162887037584275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10C-09B1-47AF-B258-6143E830414B}"/>
                </c:ext>
              </c:extLst>
            </c:dLbl>
            <c:dLbl>
              <c:idx val="5"/>
              <c:layout>
                <c:manualLayout>
                  <c:x val="1.7859294598292871E-2"/>
                  <c:y val="-2.459016234734978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10D-09B1-47AF-B258-6143E830414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E-09B1-47AF-B258-6143E830414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F-09B1-47AF-B258-6143E830414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0-09B1-47AF-B258-6143E830414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1-09B1-47AF-B258-6143E830414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2-09B1-47AF-B258-6143E830414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3-09B1-47AF-B258-6143E830414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4-09B1-47AF-B258-6143E830414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5-09B1-47AF-B258-6143E830414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6-09B1-47AF-B258-6143E830414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7-09B1-47AF-B258-6143E830414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8-09B1-47AF-B258-6143E830414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9-09B1-47AF-B258-6143E830414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A-09B1-47AF-B258-6143E830414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B-09B1-47AF-B258-6143E830414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C-09B1-47AF-B258-6143E830414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D-09B1-47AF-B258-6143E830414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E-09B1-47AF-B258-6143E830414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1F-09B1-47AF-B258-6143E83041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DINAMICAS'!$A$33:$A$56</c:f>
              <c:strCache>
                <c:ptCount val="24"/>
                <c:pt idx="0">
                  <c:v>Las Colinas</c:v>
                </c:pt>
                <c:pt idx="1">
                  <c:v>Los Monos</c:v>
                </c:pt>
                <c:pt idx="2">
                  <c:v>La Fila</c:v>
                </c:pt>
                <c:pt idx="3">
                  <c:v>Llano Grande</c:v>
                </c:pt>
                <c:pt idx="4">
                  <c:v>El Estrecho</c:v>
                </c:pt>
                <c:pt idx="5">
                  <c:v>La Variante</c:v>
                </c:pt>
                <c:pt idx="6">
                  <c:v>Charras</c:v>
                </c:pt>
                <c:pt idx="7">
                  <c:v>El Oso</c:v>
                </c:pt>
                <c:pt idx="8">
                  <c:v>Filipinas</c:v>
                </c:pt>
                <c:pt idx="9">
                  <c:v>Mutatá</c:v>
                </c:pt>
                <c:pt idx="10">
                  <c:v>La Reforma</c:v>
                </c:pt>
                <c:pt idx="11">
                  <c:v>Miravalle</c:v>
                </c:pt>
                <c:pt idx="12">
                  <c:v>La Plancha</c:v>
                </c:pt>
                <c:pt idx="13">
                  <c:v>Pondores</c:v>
                </c:pt>
                <c:pt idx="14">
                  <c:v>Yarí</c:v>
                </c:pt>
                <c:pt idx="15">
                  <c:v>Caño El Indio</c:v>
                </c:pt>
                <c:pt idx="16">
                  <c:v>La Guajira</c:v>
                </c:pt>
                <c:pt idx="17">
                  <c:v>Agua Bonita</c:v>
                </c:pt>
                <c:pt idx="18">
                  <c:v>La Pradera</c:v>
                </c:pt>
                <c:pt idx="19">
                  <c:v>Monterredondo</c:v>
                </c:pt>
                <c:pt idx="20">
                  <c:v>El Ceral</c:v>
                </c:pt>
                <c:pt idx="21">
                  <c:v>Carrizal</c:v>
                </c:pt>
                <c:pt idx="22">
                  <c:v>Tierra Grata</c:v>
                </c:pt>
                <c:pt idx="23">
                  <c:v>Caracolí</c:v>
                </c:pt>
              </c:strCache>
            </c:strRef>
          </c:cat>
          <c:val>
            <c:numRef>
              <c:f>'TABLAS DINAMICAS'!$G$33:$G$56</c:f>
              <c:numCache>
                <c:formatCode>0%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0.01</c:v>
                </c:pt>
                <c:pt idx="4">
                  <c:v>0.01</c:v>
                </c:pt>
                <c:pt idx="5">
                  <c:v>6.6666666666666671E-3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DF-09B1-47AF-B258-6143E830414B}"/>
            </c:ext>
          </c:extLst>
        </c:ser>
        <c:ser>
          <c:idx val="6"/>
          <c:order val="6"/>
          <c:tx>
            <c:strRef>
              <c:f>'TABLAS DINAMICAS'!$H$32</c:f>
              <c:strCache>
                <c:ptCount val="1"/>
                <c:pt idx="0">
                  <c:v>% ACEPTACIÓN OFERTA (Propietario)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E2-09B1-47AF-B258-6143E830414B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E3-09B1-47AF-B258-6143E830414B}"/>
              </c:ext>
            </c:extLst>
          </c:dPt>
          <c:dPt>
            <c:idx val="5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E4-09B1-47AF-B258-6143E830414B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E5-09B1-47AF-B258-6143E830414B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E6-09B1-47AF-B258-6143E830414B}"/>
              </c:ext>
            </c:extLst>
          </c:dPt>
          <c:dPt>
            <c:idx val="8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E7-09B1-47AF-B258-6143E830414B}"/>
              </c:ext>
            </c:extLst>
          </c:dPt>
          <c:dPt>
            <c:idx val="9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E8-09B1-47AF-B258-6143E830414B}"/>
              </c:ext>
            </c:extLst>
          </c:dPt>
          <c:dPt>
            <c:idx val="10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E9-09B1-47AF-B258-6143E830414B}"/>
              </c:ext>
            </c:extLst>
          </c:dPt>
          <c:dPt>
            <c:idx val="11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EA-09B1-47AF-B258-6143E830414B}"/>
              </c:ext>
            </c:extLst>
          </c:dPt>
          <c:dPt>
            <c:idx val="12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EB-09B1-47AF-B258-6143E830414B}"/>
              </c:ext>
            </c:extLst>
          </c:dPt>
          <c:dPt>
            <c:idx val="13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EC-09B1-47AF-B258-6143E830414B}"/>
              </c:ext>
            </c:extLst>
          </c:dPt>
          <c:dPt>
            <c:idx val="14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ED-09B1-47AF-B258-6143E830414B}"/>
              </c:ext>
            </c:extLst>
          </c:dPt>
          <c:dPt>
            <c:idx val="15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EE-09B1-47AF-B258-6143E830414B}"/>
              </c:ext>
            </c:extLst>
          </c:dPt>
          <c:dPt>
            <c:idx val="16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EF-09B1-47AF-B258-6143E830414B}"/>
              </c:ext>
            </c:extLst>
          </c:dPt>
          <c:dPt>
            <c:idx val="17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F0-09B1-47AF-B258-6143E830414B}"/>
              </c:ext>
            </c:extLst>
          </c:dPt>
          <c:dPt>
            <c:idx val="18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F1-09B1-47AF-B258-6143E830414B}"/>
              </c:ext>
            </c:extLst>
          </c:dPt>
          <c:dPt>
            <c:idx val="19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F2-09B1-47AF-B258-6143E830414B}"/>
              </c:ext>
            </c:extLst>
          </c:dPt>
          <c:dPt>
            <c:idx val="20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F3-09B1-47AF-B258-6143E830414B}"/>
              </c:ext>
            </c:extLst>
          </c:dPt>
          <c:dPt>
            <c:idx val="21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F4-09B1-47AF-B258-6143E830414B}"/>
              </c:ext>
            </c:extLst>
          </c:dPt>
          <c:dPt>
            <c:idx val="22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F5-09B1-47AF-B258-6143E830414B}"/>
              </c:ext>
            </c:extLst>
          </c:dPt>
          <c:dPt>
            <c:idx val="23"/>
            <c:invertIfNegative val="0"/>
            <c:bubble3D val="0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F6-09B1-47AF-B258-6143E830414B}"/>
              </c:ext>
            </c:extLst>
          </c:dPt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2-09B1-47AF-B258-6143E830414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3-09B1-47AF-B258-6143E830414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4-09B1-47AF-B258-6143E830414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5-09B1-47AF-B258-6143E830414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6-09B1-47AF-B258-6143E830414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7-09B1-47AF-B258-6143E830414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8-09B1-47AF-B258-6143E830414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9-09B1-47AF-B258-6143E830414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A-09B1-47AF-B258-6143E830414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B-09B1-47AF-B258-6143E830414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C-09B1-47AF-B258-6143E830414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D-09B1-47AF-B258-6143E830414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E-09B1-47AF-B258-6143E830414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EF-09B1-47AF-B258-6143E830414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0-09B1-47AF-B258-6143E830414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1-09B1-47AF-B258-6143E830414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2-09B1-47AF-B258-6143E830414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3-09B1-47AF-B258-6143E830414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4-09B1-47AF-B258-6143E830414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5-09B1-47AF-B258-6143E830414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6-09B1-47AF-B258-6143E83041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DINAMICAS'!$A$33:$A$56</c:f>
              <c:strCache>
                <c:ptCount val="24"/>
                <c:pt idx="0">
                  <c:v>Las Colinas</c:v>
                </c:pt>
                <c:pt idx="1">
                  <c:v>Los Monos</c:v>
                </c:pt>
                <c:pt idx="2">
                  <c:v>La Fila</c:v>
                </c:pt>
                <c:pt idx="3">
                  <c:v>Llano Grande</c:v>
                </c:pt>
                <c:pt idx="4">
                  <c:v>El Estrecho</c:v>
                </c:pt>
                <c:pt idx="5">
                  <c:v>La Variante</c:v>
                </c:pt>
                <c:pt idx="6">
                  <c:v>Charras</c:v>
                </c:pt>
                <c:pt idx="7">
                  <c:v>El Oso</c:v>
                </c:pt>
                <c:pt idx="8">
                  <c:v>Filipinas</c:v>
                </c:pt>
                <c:pt idx="9">
                  <c:v>Mutatá</c:v>
                </c:pt>
                <c:pt idx="10">
                  <c:v>La Reforma</c:v>
                </c:pt>
                <c:pt idx="11">
                  <c:v>Miravalle</c:v>
                </c:pt>
                <c:pt idx="12">
                  <c:v>La Plancha</c:v>
                </c:pt>
                <c:pt idx="13">
                  <c:v>Pondores</c:v>
                </c:pt>
                <c:pt idx="14">
                  <c:v>Yarí</c:v>
                </c:pt>
                <c:pt idx="15">
                  <c:v>Caño El Indio</c:v>
                </c:pt>
                <c:pt idx="16">
                  <c:v>La Guajira</c:v>
                </c:pt>
                <c:pt idx="17">
                  <c:v>Agua Bonita</c:v>
                </c:pt>
                <c:pt idx="18">
                  <c:v>La Pradera</c:v>
                </c:pt>
                <c:pt idx="19">
                  <c:v>Monterredondo</c:v>
                </c:pt>
                <c:pt idx="20">
                  <c:v>El Ceral</c:v>
                </c:pt>
                <c:pt idx="21">
                  <c:v>Carrizal</c:v>
                </c:pt>
                <c:pt idx="22">
                  <c:v>Tierra Grata</c:v>
                </c:pt>
                <c:pt idx="23">
                  <c:v>Caracolí</c:v>
                </c:pt>
              </c:strCache>
            </c:strRef>
          </c:cat>
          <c:val>
            <c:numRef>
              <c:f>'TABLAS DINAMICAS'!$H$33:$H$56</c:f>
              <c:numCache>
                <c:formatCode>0%</c:formatCode>
                <c:ptCount val="24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E0-09B1-47AF-B258-6143E830414B}"/>
            </c:ext>
          </c:extLst>
        </c:ser>
        <c:ser>
          <c:idx val="7"/>
          <c:order val="7"/>
          <c:tx>
            <c:strRef>
              <c:f>'TABLAS DINAMICAS'!$I$32</c:f>
              <c:strCache>
                <c:ptCount val="1"/>
                <c:pt idx="0">
                  <c:v>% PROTOCOLIZACION, ENTREGA Y PAGO (ANT)</c:v>
                </c:pt>
              </c:strCache>
            </c:strRef>
          </c:tx>
          <c:spPr>
            <a:solidFill>
              <a:srgbClr val="00CC66"/>
            </a:solidFill>
            <a:ln>
              <a:solidFill>
                <a:srgbClr val="00CC66"/>
              </a:solidFill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00CC66"/>
              </a:solidFill>
              <a:ln>
                <a:solidFill>
                  <a:srgbClr val="00CC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F7-09B1-47AF-B258-6143E830414B}"/>
              </c:ext>
            </c:extLst>
          </c:dPt>
          <c:dPt>
            <c:idx val="4"/>
            <c:invertIfNegative val="0"/>
            <c:bubble3D val="0"/>
            <c:spPr>
              <a:solidFill>
                <a:srgbClr val="00CC66"/>
              </a:solidFill>
              <a:ln>
                <a:solidFill>
                  <a:srgbClr val="00CC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F8-09B1-47AF-B258-6143E830414B}"/>
              </c:ext>
            </c:extLst>
          </c:dPt>
          <c:dPt>
            <c:idx val="5"/>
            <c:invertIfNegative val="0"/>
            <c:bubble3D val="0"/>
            <c:spPr>
              <a:solidFill>
                <a:srgbClr val="00CC66"/>
              </a:solidFill>
              <a:ln>
                <a:solidFill>
                  <a:srgbClr val="00CC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F9-09B1-47AF-B258-6143E830414B}"/>
              </c:ext>
            </c:extLst>
          </c:dPt>
          <c:dPt>
            <c:idx val="6"/>
            <c:invertIfNegative val="0"/>
            <c:bubble3D val="0"/>
            <c:spPr>
              <a:solidFill>
                <a:srgbClr val="00CC66"/>
              </a:solidFill>
              <a:ln>
                <a:solidFill>
                  <a:srgbClr val="00CC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FA-09B1-47AF-B258-6143E830414B}"/>
              </c:ext>
            </c:extLst>
          </c:dPt>
          <c:dPt>
            <c:idx val="7"/>
            <c:invertIfNegative val="0"/>
            <c:bubble3D val="0"/>
            <c:spPr>
              <a:solidFill>
                <a:srgbClr val="00CC66"/>
              </a:solidFill>
              <a:ln>
                <a:solidFill>
                  <a:srgbClr val="00CC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FB-09B1-47AF-B258-6143E830414B}"/>
              </c:ext>
            </c:extLst>
          </c:dPt>
          <c:dPt>
            <c:idx val="8"/>
            <c:invertIfNegative val="0"/>
            <c:bubble3D val="0"/>
            <c:spPr>
              <a:solidFill>
                <a:srgbClr val="00CC66"/>
              </a:solidFill>
              <a:ln>
                <a:solidFill>
                  <a:srgbClr val="00CC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FC-09B1-47AF-B258-6143E830414B}"/>
              </c:ext>
            </c:extLst>
          </c:dPt>
          <c:dPt>
            <c:idx val="9"/>
            <c:invertIfNegative val="0"/>
            <c:bubble3D val="0"/>
            <c:spPr>
              <a:solidFill>
                <a:srgbClr val="00CC66"/>
              </a:solidFill>
              <a:ln>
                <a:solidFill>
                  <a:srgbClr val="00CC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FD-09B1-47AF-B258-6143E830414B}"/>
              </c:ext>
            </c:extLst>
          </c:dPt>
          <c:dPt>
            <c:idx val="10"/>
            <c:invertIfNegative val="0"/>
            <c:bubble3D val="0"/>
            <c:spPr>
              <a:solidFill>
                <a:srgbClr val="00CC66"/>
              </a:solidFill>
              <a:ln>
                <a:solidFill>
                  <a:srgbClr val="00CC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FE-09B1-47AF-B258-6143E830414B}"/>
              </c:ext>
            </c:extLst>
          </c:dPt>
          <c:dPt>
            <c:idx val="11"/>
            <c:invertIfNegative val="0"/>
            <c:bubble3D val="0"/>
            <c:spPr>
              <a:solidFill>
                <a:srgbClr val="00CC66"/>
              </a:solidFill>
              <a:ln>
                <a:solidFill>
                  <a:srgbClr val="00CC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FF-09B1-47AF-B258-6143E830414B}"/>
              </c:ext>
            </c:extLst>
          </c:dPt>
          <c:dPt>
            <c:idx val="12"/>
            <c:invertIfNegative val="0"/>
            <c:bubble3D val="0"/>
            <c:spPr>
              <a:solidFill>
                <a:srgbClr val="00CC66"/>
              </a:solidFill>
              <a:ln>
                <a:solidFill>
                  <a:srgbClr val="00CC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0-09B1-47AF-B258-6143E830414B}"/>
              </c:ext>
            </c:extLst>
          </c:dPt>
          <c:dPt>
            <c:idx val="13"/>
            <c:invertIfNegative val="0"/>
            <c:bubble3D val="0"/>
            <c:spPr>
              <a:solidFill>
                <a:srgbClr val="00CC66"/>
              </a:solidFill>
              <a:ln>
                <a:solidFill>
                  <a:srgbClr val="00CC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1-09B1-47AF-B258-6143E830414B}"/>
              </c:ext>
            </c:extLst>
          </c:dPt>
          <c:dPt>
            <c:idx val="14"/>
            <c:invertIfNegative val="0"/>
            <c:bubble3D val="0"/>
            <c:spPr>
              <a:solidFill>
                <a:srgbClr val="00CC66"/>
              </a:solidFill>
              <a:ln>
                <a:solidFill>
                  <a:srgbClr val="00CC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2-09B1-47AF-B258-6143E830414B}"/>
              </c:ext>
            </c:extLst>
          </c:dPt>
          <c:dPt>
            <c:idx val="15"/>
            <c:invertIfNegative val="0"/>
            <c:bubble3D val="0"/>
            <c:spPr>
              <a:solidFill>
                <a:srgbClr val="00CC66"/>
              </a:solidFill>
              <a:ln>
                <a:solidFill>
                  <a:srgbClr val="00CC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3-09B1-47AF-B258-6143E830414B}"/>
              </c:ext>
            </c:extLst>
          </c:dPt>
          <c:dPt>
            <c:idx val="16"/>
            <c:invertIfNegative val="0"/>
            <c:bubble3D val="0"/>
            <c:spPr>
              <a:solidFill>
                <a:srgbClr val="00CC66"/>
              </a:solidFill>
              <a:ln>
                <a:solidFill>
                  <a:srgbClr val="00CC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4-09B1-47AF-B258-6143E830414B}"/>
              </c:ext>
            </c:extLst>
          </c:dPt>
          <c:dPt>
            <c:idx val="17"/>
            <c:invertIfNegative val="0"/>
            <c:bubble3D val="0"/>
            <c:spPr>
              <a:solidFill>
                <a:srgbClr val="00CC66"/>
              </a:solidFill>
              <a:ln>
                <a:solidFill>
                  <a:srgbClr val="00CC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5-09B1-47AF-B258-6143E830414B}"/>
              </c:ext>
            </c:extLst>
          </c:dPt>
          <c:dPt>
            <c:idx val="18"/>
            <c:invertIfNegative val="0"/>
            <c:bubble3D val="0"/>
            <c:spPr>
              <a:solidFill>
                <a:srgbClr val="00CC66"/>
              </a:solidFill>
              <a:ln>
                <a:solidFill>
                  <a:srgbClr val="00CC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6-09B1-47AF-B258-6143E830414B}"/>
              </c:ext>
            </c:extLst>
          </c:dPt>
          <c:dPt>
            <c:idx val="19"/>
            <c:invertIfNegative val="0"/>
            <c:bubble3D val="0"/>
            <c:spPr>
              <a:solidFill>
                <a:srgbClr val="00CC66"/>
              </a:solidFill>
              <a:ln>
                <a:solidFill>
                  <a:srgbClr val="00CC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7-09B1-47AF-B258-6143E830414B}"/>
              </c:ext>
            </c:extLst>
          </c:dPt>
          <c:dPt>
            <c:idx val="20"/>
            <c:invertIfNegative val="0"/>
            <c:bubble3D val="0"/>
            <c:spPr>
              <a:solidFill>
                <a:srgbClr val="00CC66"/>
              </a:solidFill>
              <a:ln>
                <a:solidFill>
                  <a:srgbClr val="00CC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8-09B1-47AF-B258-6143E830414B}"/>
              </c:ext>
            </c:extLst>
          </c:dPt>
          <c:dPt>
            <c:idx val="21"/>
            <c:invertIfNegative val="0"/>
            <c:bubble3D val="0"/>
            <c:spPr>
              <a:solidFill>
                <a:srgbClr val="00CC66"/>
              </a:solidFill>
              <a:ln>
                <a:solidFill>
                  <a:srgbClr val="00CC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9-09B1-47AF-B258-6143E830414B}"/>
              </c:ext>
            </c:extLst>
          </c:dPt>
          <c:dPt>
            <c:idx val="22"/>
            <c:invertIfNegative val="0"/>
            <c:bubble3D val="0"/>
            <c:spPr>
              <a:solidFill>
                <a:srgbClr val="00CC66"/>
              </a:solidFill>
              <a:ln>
                <a:solidFill>
                  <a:srgbClr val="00CC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A-09B1-47AF-B258-6143E830414B}"/>
              </c:ext>
            </c:extLst>
          </c:dPt>
          <c:dPt>
            <c:idx val="23"/>
            <c:invertIfNegative val="0"/>
            <c:bubble3D val="0"/>
            <c:spPr>
              <a:solidFill>
                <a:srgbClr val="00CC66"/>
              </a:solidFill>
              <a:ln>
                <a:solidFill>
                  <a:srgbClr val="00CC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10B-09B1-47AF-B258-6143E830414B}"/>
              </c:ext>
            </c:extLst>
          </c:dPt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7-09B1-47AF-B258-6143E830414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8-09B1-47AF-B258-6143E830414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9-09B1-47AF-B258-6143E830414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A-09B1-47AF-B258-6143E830414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B-09B1-47AF-B258-6143E830414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C-09B1-47AF-B258-6143E830414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D-09B1-47AF-B258-6143E830414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E-09B1-47AF-B258-6143E830414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FF-09B1-47AF-B258-6143E830414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0-09B1-47AF-B258-6143E830414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1-09B1-47AF-B258-6143E830414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2-09B1-47AF-B258-6143E830414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3-09B1-47AF-B258-6143E830414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4-09B1-47AF-B258-6143E830414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5-09B1-47AF-B258-6143E830414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6-09B1-47AF-B258-6143E830414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7-09B1-47AF-B258-6143E830414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8-09B1-47AF-B258-6143E830414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9-09B1-47AF-B258-6143E830414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A-09B1-47AF-B258-6143E830414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10B-09B1-47AF-B258-6143E83041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DINAMICAS'!$A$33:$A$56</c:f>
              <c:strCache>
                <c:ptCount val="24"/>
                <c:pt idx="0">
                  <c:v>Las Colinas</c:v>
                </c:pt>
                <c:pt idx="1">
                  <c:v>Los Monos</c:v>
                </c:pt>
                <c:pt idx="2">
                  <c:v>La Fila</c:v>
                </c:pt>
                <c:pt idx="3">
                  <c:v>Llano Grande</c:v>
                </c:pt>
                <c:pt idx="4">
                  <c:v>El Estrecho</c:v>
                </c:pt>
                <c:pt idx="5">
                  <c:v>La Variante</c:v>
                </c:pt>
                <c:pt idx="6">
                  <c:v>Charras</c:v>
                </c:pt>
                <c:pt idx="7">
                  <c:v>El Oso</c:v>
                </c:pt>
                <c:pt idx="8">
                  <c:v>Filipinas</c:v>
                </c:pt>
                <c:pt idx="9">
                  <c:v>Mutatá</c:v>
                </c:pt>
                <c:pt idx="10">
                  <c:v>La Reforma</c:v>
                </c:pt>
                <c:pt idx="11">
                  <c:v>Miravalle</c:v>
                </c:pt>
                <c:pt idx="12">
                  <c:v>La Plancha</c:v>
                </c:pt>
                <c:pt idx="13">
                  <c:v>Pondores</c:v>
                </c:pt>
                <c:pt idx="14">
                  <c:v>Yarí</c:v>
                </c:pt>
                <c:pt idx="15">
                  <c:v>Caño El Indio</c:v>
                </c:pt>
                <c:pt idx="16">
                  <c:v>La Guajira</c:v>
                </c:pt>
                <c:pt idx="17">
                  <c:v>Agua Bonita</c:v>
                </c:pt>
                <c:pt idx="18">
                  <c:v>La Pradera</c:v>
                </c:pt>
                <c:pt idx="19">
                  <c:v>Monterredondo</c:v>
                </c:pt>
                <c:pt idx="20">
                  <c:v>El Ceral</c:v>
                </c:pt>
                <c:pt idx="21">
                  <c:v>Carrizal</c:v>
                </c:pt>
                <c:pt idx="22">
                  <c:v>Tierra Grata</c:v>
                </c:pt>
                <c:pt idx="23">
                  <c:v>Caracolí</c:v>
                </c:pt>
              </c:strCache>
            </c:strRef>
          </c:cat>
          <c:val>
            <c:numRef>
              <c:f>'TABLAS DINAMICAS'!$I$33:$I$56</c:f>
              <c:numCache>
                <c:formatCode>0%</c:formatCode>
                <c:ptCount val="24"/>
                <c:pt idx="0">
                  <c:v>0.1</c:v>
                </c:pt>
                <c:pt idx="1">
                  <c:v>0.1</c:v>
                </c:pt>
                <c:pt idx="2">
                  <c:v>0.02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E1-09B1-47AF-B258-6143E83041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100"/>
        <c:axId val="409865080"/>
        <c:axId val="409863768"/>
      </c:barChart>
      <c:catAx>
        <c:axId val="409865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409863768"/>
        <c:crosses val="autoZero"/>
        <c:auto val="1"/>
        <c:lblAlgn val="ctr"/>
        <c:lblOffset val="100"/>
        <c:noMultiLvlLbl val="0"/>
      </c:catAx>
      <c:valAx>
        <c:axId val="409863768"/>
        <c:scaling>
          <c:orientation val="minMax"/>
          <c:max val="1"/>
        </c:scaling>
        <c:delete val="0"/>
        <c:axPos val="b"/>
        <c:majorGridlines>
          <c:spPr>
            <a:ln w="3175" cap="flat" cmpd="sng" algn="ctr">
              <a:solidFill>
                <a:schemeClr val="bg1">
                  <a:alpha val="80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409865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solidFill>
          <a:schemeClr val="tx2">
            <a:lumMod val="50000"/>
            <a:alpha val="60000"/>
          </a:schemeClr>
        </a:solidFill>
        <a:ln>
          <a:solidFill>
            <a:schemeClr val="tx2">
              <a:lumMod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 baseline="0">
          <a:solidFill>
            <a:schemeClr val="bg1"/>
          </a:solidFill>
        </a:defRPr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[20200720_AVANCE ACCESO A TIERRAS_V1.xlsx]TABLAS DINAMICAS!TablaDinámica1</c:name>
    <c:fmtId val="0"/>
  </c:pivotSource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'TABLAS DINAMICAS'!$B$3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'TABLAS DINAMICAS'!$A$4:$A$27</c:f>
              <c:strCache>
                <c:ptCount val="24"/>
                <c:pt idx="0">
                  <c:v>Las Colinas</c:v>
                </c:pt>
                <c:pt idx="1">
                  <c:v>Los Monos</c:v>
                </c:pt>
                <c:pt idx="2">
                  <c:v>La Fila</c:v>
                </c:pt>
                <c:pt idx="3">
                  <c:v>Llano Grande</c:v>
                </c:pt>
                <c:pt idx="4">
                  <c:v>El Estrecho</c:v>
                </c:pt>
                <c:pt idx="5">
                  <c:v>La Variante</c:v>
                </c:pt>
                <c:pt idx="6">
                  <c:v>Charras</c:v>
                </c:pt>
                <c:pt idx="7">
                  <c:v>El Oso</c:v>
                </c:pt>
                <c:pt idx="8">
                  <c:v>Filipinas</c:v>
                </c:pt>
                <c:pt idx="9">
                  <c:v>Mutatá</c:v>
                </c:pt>
                <c:pt idx="10">
                  <c:v>La Reforma</c:v>
                </c:pt>
                <c:pt idx="11">
                  <c:v>Miravalle</c:v>
                </c:pt>
                <c:pt idx="12">
                  <c:v>La Plancha</c:v>
                </c:pt>
                <c:pt idx="13">
                  <c:v>Pondores</c:v>
                </c:pt>
                <c:pt idx="14">
                  <c:v>Yarí</c:v>
                </c:pt>
                <c:pt idx="15">
                  <c:v>Caño El Indio</c:v>
                </c:pt>
                <c:pt idx="16">
                  <c:v>La Guajira</c:v>
                </c:pt>
                <c:pt idx="17">
                  <c:v>Agua Bonita</c:v>
                </c:pt>
                <c:pt idx="18">
                  <c:v>La Pradera</c:v>
                </c:pt>
                <c:pt idx="19">
                  <c:v>Monterredondo</c:v>
                </c:pt>
                <c:pt idx="20">
                  <c:v>El Ceral</c:v>
                </c:pt>
                <c:pt idx="21">
                  <c:v>Carrizal</c:v>
                </c:pt>
                <c:pt idx="22">
                  <c:v>Tierra Grata</c:v>
                </c:pt>
                <c:pt idx="23">
                  <c:v>Caracolí</c:v>
                </c:pt>
              </c:strCache>
            </c:strRef>
          </c:cat>
          <c:val>
            <c:numRef>
              <c:f>'TABLAS DINAMICAS'!$B$4:$B$27</c:f>
              <c:numCache>
                <c:formatCode>0%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0.92</c:v>
                </c:pt>
                <c:pt idx="3">
                  <c:v>0.76</c:v>
                </c:pt>
                <c:pt idx="4">
                  <c:v>0.74</c:v>
                </c:pt>
                <c:pt idx="5">
                  <c:v>0.69333333333333336</c:v>
                </c:pt>
                <c:pt idx="6">
                  <c:v>0.67999999999999994</c:v>
                </c:pt>
                <c:pt idx="7">
                  <c:v>0.56000000000000005</c:v>
                </c:pt>
                <c:pt idx="8">
                  <c:v>0.48</c:v>
                </c:pt>
                <c:pt idx="9">
                  <c:v>0.44</c:v>
                </c:pt>
                <c:pt idx="10">
                  <c:v>0.41000000000000003</c:v>
                </c:pt>
                <c:pt idx="11">
                  <c:v>0.41</c:v>
                </c:pt>
                <c:pt idx="12">
                  <c:v>0.37999999999999995</c:v>
                </c:pt>
                <c:pt idx="13">
                  <c:v>0.35</c:v>
                </c:pt>
                <c:pt idx="14">
                  <c:v>0.32999999999999996</c:v>
                </c:pt>
                <c:pt idx="15">
                  <c:v>0.3</c:v>
                </c:pt>
                <c:pt idx="16">
                  <c:v>0.28500000000000003</c:v>
                </c:pt>
                <c:pt idx="17">
                  <c:v>0.15000000000000002</c:v>
                </c:pt>
                <c:pt idx="18">
                  <c:v>0.15000000000000002</c:v>
                </c:pt>
                <c:pt idx="19">
                  <c:v>0.15000000000000002</c:v>
                </c:pt>
                <c:pt idx="20">
                  <c:v>0.15000000000000002</c:v>
                </c:pt>
                <c:pt idx="21">
                  <c:v>0.15000000000000002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8-45E4-BBD0-8491035B6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80657920"/>
        <c:axId val="280654312"/>
      </c:barChart>
      <c:catAx>
        <c:axId val="280657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0654312"/>
        <c:crosses val="autoZero"/>
        <c:auto val="1"/>
        <c:lblAlgn val="ctr"/>
        <c:lblOffset val="100"/>
        <c:noMultiLvlLbl val="0"/>
      </c:catAx>
      <c:valAx>
        <c:axId val="280654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0657920"/>
        <c:crosses val="autoZero"/>
        <c:crossBetween val="between"/>
      </c:valAx>
      <c:spPr>
        <a:noFill/>
        <a:ln>
          <a:solidFill>
            <a:schemeClr val="bg2">
              <a:lumMod val="75000"/>
              <a:alpha val="96000"/>
            </a:schemeClr>
          </a:solidFill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[20200720_AVANCE ACCESO A TIERRAS_V1.xlsx]TABLAS DINAMICAS!TablaDinámica2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4">
              <a:lumMod val="60000"/>
              <a:lumOff val="40000"/>
            </a:schemeClr>
          </a:solidFill>
          <a:ln>
            <a:solidFill>
              <a:schemeClr val="accent4">
                <a:lumMod val="60000"/>
                <a:lumOff val="4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4">
              <a:lumMod val="75000"/>
            </a:schemeClr>
          </a:solidFill>
          <a:ln>
            <a:solidFill>
              <a:schemeClr val="accent4">
                <a:lumMod val="75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FFFF00"/>
          </a:solidFill>
          <a:ln>
            <a:solidFill>
              <a:srgbClr val="FFFF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9900"/>
          </a:solidFill>
          <a:ln>
            <a:solidFill>
              <a:srgbClr val="FF99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00CC6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4"/>
      </c:pivotFmt>
      <c:pivotFmt>
        <c:idx val="1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6"/>
        <c:spPr>
          <a:solidFill>
            <a:schemeClr val="bg2">
              <a:lumMod val="75000"/>
            </a:schemeClr>
          </a:solidFill>
          <a:ln>
            <a:solidFill>
              <a:schemeClr val="bg2">
                <a:lumMod val="75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7"/>
      </c:pivotFmt>
      <c:pivotFmt>
        <c:idx val="178"/>
      </c:pivotFmt>
      <c:pivotFmt>
        <c:idx val="179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</c:pivotFmt>
      <c:pivotFmt>
        <c:idx val="180"/>
        <c:spPr>
          <a:solidFill>
            <a:srgbClr val="00CC66"/>
          </a:solidFill>
          <a:ln>
            <a:solidFill>
              <a:srgbClr val="00CC66"/>
            </a:solidFill>
          </a:ln>
          <a:effectLst/>
        </c:spPr>
      </c:pivotFmt>
      <c:pivotFmt>
        <c:idx val="181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2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3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4"/>
        <c:spPr>
          <a:solidFill>
            <a:srgbClr val="FF9900"/>
          </a:solidFill>
          <a:ln>
            <a:solidFill>
              <a:srgbClr val="FF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5"/>
        <c:spPr>
          <a:solidFill>
            <a:srgbClr val="FFFF00"/>
          </a:solidFill>
          <a:ln>
            <a:solidFill>
              <a:srgbClr val="FF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6"/>
        <c:spPr>
          <a:solidFill>
            <a:schemeClr val="accent4">
              <a:lumMod val="75000"/>
            </a:schemeClr>
          </a:solidFill>
          <a:ln>
            <a:solidFill>
              <a:schemeClr val="accent4">
                <a:lumMod val="75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7"/>
        <c:spPr>
          <a:solidFill>
            <a:schemeClr val="accent4">
              <a:lumMod val="60000"/>
              <a:lumOff val="40000"/>
            </a:schemeClr>
          </a:solidFill>
          <a:ln>
            <a:solidFill>
              <a:schemeClr val="accent4">
                <a:lumMod val="60000"/>
                <a:lumOff val="40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8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9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0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1"/>
        <c:spPr>
          <a:solidFill>
            <a:srgbClr val="FF9900"/>
          </a:solidFill>
          <a:ln>
            <a:solidFill>
              <a:srgbClr val="FF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2"/>
        <c:spPr>
          <a:solidFill>
            <a:srgbClr val="FFFF00"/>
          </a:solidFill>
          <a:ln>
            <a:solidFill>
              <a:srgbClr val="FF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3"/>
        <c:spPr>
          <a:solidFill>
            <a:schemeClr val="accent4">
              <a:lumMod val="75000"/>
            </a:schemeClr>
          </a:solidFill>
          <a:ln>
            <a:solidFill>
              <a:schemeClr val="accent4">
                <a:lumMod val="75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4"/>
        <c:spPr>
          <a:solidFill>
            <a:schemeClr val="accent4">
              <a:lumMod val="60000"/>
              <a:lumOff val="40000"/>
            </a:schemeClr>
          </a:solidFill>
          <a:ln>
            <a:solidFill>
              <a:schemeClr val="accent4">
                <a:lumMod val="60000"/>
                <a:lumOff val="40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5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6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7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8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9"/>
        <c:spPr>
          <a:solidFill>
            <a:srgbClr val="FF9900"/>
          </a:solidFill>
          <a:ln>
            <a:solidFill>
              <a:srgbClr val="FF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0"/>
        <c:spPr>
          <a:solidFill>
            <a:srgbClr val="FFFF00"/>
          </a:solidFill>
          <a:ln>
            <a:solidFill>
              <a:srgbClr val="FF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1"/>
        <c:spPr>
          <a:solidFill>
            <a:schemeClr val="accent4">
              <a:lumMod val="75000"/>
            </a:schemeClr>
          </a:solidFill>
          <a:ln>
            <a:solidFill>
              <a:schemeClr val="accent4">
                <a:lumMod val="75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2"/>
        <c:spPr>
          <a:solidFill>
            <a:schemeClr val="accent4">
              <a:lumMod val="60000"/>
              <a:lumOff val="40000"/>
            </a:schemeClr>
          </a:solidFill>
          <a:ln>
            <a:solidFill>
              <a:schemeClr val="accent4">
                <a:lumMod val="60000"/>
                <a:lumOff val="40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3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4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5"/>
        <c:spPr>
          <a:solidFill>
            <a:srgbClr val="FF9900"/>
          </a:solidFill>
          <a:ln>
            <a:solidFill>
              <a:srgbClr val="FF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6"/>
        <c:spPr>
          <a:solidFill>
            <a:srgbClr val="FFFF00"/>
          </a:solidFill>
          <a:ln>
            <a:solidFill>
              <a:srgbClr val="FF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7"/>
        <c:spPr>
          <a:solidFill>
            <a:schemeClr val="accent4">
              <a:lumMod val="75000"/>
            </a:schemeClr>
          </a:solidFill>
          <a:ln>
            <a:solidFill>
              <a:schemeClr val="accent4">
                <a:lumMod val="75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8"/>
        <c:spPr>
          <a:solidFill>
            <a:schemeClr val="accent4">
              <a:lumMod val="60000"/>
              <a:lumOff val="40000"/>
            </a:schemeClr>
          </a:solidFill>
          <a:ln>
            <a:solidFill>
              <a:schemeClr val="accent4">
                <a:lumMod val="60000"/>
                <a:lumOff val="40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9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0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1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2"/>
        <c:spPr>
          <a:solidFill>
            <a:srgbClr val="FF9900"/>
          </a:solidFill>
          <a:ln>
            <a:solidFill>
              <a:srgbClr val="FF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3"/>
        <c:spPr>
          <a:solidFill>
            <a:srgbClr val="FFFF00"/>
          </a:solidFill>
          <a:ln>
            <a:solidFill>
              <a:srgbClr val="FF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4"/>
        <c:spPr>
          <a:solidFill>
            <a:schemeClr val="accent4">
              <a:lumMod val="75000"/>
            </a:schemeClr>
          </a:solidFill>
          <a:ln>
            <a:solidFill>
              <a:schemeClr val="accent4">
                <a:lumMod val="75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5"/>
        <c:spPr>
          <a:solidFill>
            <a:schemeClr val="accent4">
              <a:lumMod val="60000"/>
              <a:lumOff val="40000"/>
            </a:schemeClr>
          </a:solidFill>
          <a:ln>
            <a:solidFill>
              <a:schemeClr val="accent4">
                <a:lumMod val="60000"/>
                <a:lumOff val="40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6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7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8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9"/>
        <c:spPr>
          <a:solidFill>
            <a:srgbClr val="FF9900"/>
          </a:solidFill>
          <a:ln>
            <a:solidFill>
              <a:srgbClr val="FF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0"/>
        <c:spPr>
          <a:solidFill>
            <a:srgbClr val="FFFF00"/>
          </a:solidFill>
          <a:ln>
            <a:solidFill>
              <a:srgbClr val="FF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1"/>
        <c:spPr>
          <a:solidFill>
            <a:schemeClr val="accent4">
              <a:lumMod val="75000"/>
            </a:schemeClr>
          </a:solidFill>
          <a:ln>
            <a:solidFill>
              <a:schemeClr val="accent4">
                <a:lumMod val="75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2"/>
        <c:spPr>
          <a:solidFill>
            <a:schemeClr val="accent4">
              <a:lumMod val="60000"/>
              <a:lumOff val="40000"/>
            </a:schemeClr>
          </a:solidFill>
          <a:ln>
            <a:solidFill>
              <a:schemeClr val="accent4">
                <a:lumMod val="60000"/>
                <a:lumOff val="40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3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4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5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6"/>
        <c:spPr>
          <a:solidFill>
            <a:srgbClr val="FF9900"/>
          </a:solidFill>
          <a:ln>
            <a:solidFill>
              <a:srgbClr val="FF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7"/>
        <c:spPr>
          <a:solidFill>
            <a:srgbClr val="FFFF00"/>
          </a:solidFill>
          <a:ln>
            <a:solidFill>
              <a:srgbClr val="FF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8"/>
        <c:spPr>
          <a:solidFill>
            <a:schemeClr val="accent4">
              <a:lumMod val="75000"/>
            </a:schemeClr>
          </a:solidFill>
          <a:ln>
            <a:solidFill>
              <a:schemeClr val="accent4">
                <a:lumMod val="75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9"/>
        <c:spPr>
          <a:solidFill>
            <a:schemeClr val="accent4">
              <a:lumMod val="60000"/>
              <a:lumOff val="40000"/>
            </a:schemeClr>
          </a:solidFill>
          <a:ln>
            <a:solidFill>
              <a:schemeClr val="accent4">
                <a:lumMod val="60000"/>
                <a:lumOff val="40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0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1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2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3"/>
        <c:spPr>
          <a:solidFill>
            <a:srgbClr val="FF9900"/>
          </a:solidFill>
          <a:ln>
            <a:solidFill>
              <a:srgbClr val="FF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4"/>
        <c:spPr>
          <a:solidFill>
            <a:srgbClr val="FFFF00"/>
          </a:solidFill>
          <a:ln>
            <a:solidFill>
              <a:srgbClr val="FF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5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6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7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8"/>
        <c:spPr>
          <a:solidFill>
            <a:srgbClr val="FF9900"/>
          </a:solidFill>
          <a:ln>
            <a:solidFill>
              <a:srgbClr val="FF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9"/>
        <c:spPr>
          <a:solidFill>
            <a:srgbClr val="FFFF00"/>
          </a:solidFill>
          <a:ln>
            <a:solidFill>
              <a:srgbClr val="FF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0"/>
        <c:spPr>
          <a:solidFill>
            <a:schemeClr val="accent4">
              <a:lumMod val="75000"/>
            </a:schemeClr>
          </a:solidFill>
          <a:ln>
            <a:solidFill>
              <a:schemeClr val="accent4">
                <a:lumMod val="75000"/>
              </a:schemeClr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1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2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3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4"/>
        <c:spPr>
          <a:solidFill>
            <a:srgbClr val="FF9900"/>
          </a:solidFill>
          <a:ln>
            <a:solidFill>
              <a:srgbClr val="FF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5"/>
        <c:spPr>
          <a:solidFill>
            <a:srgbClr val="FFFF00"/>
          </a:solidFill>
          <a:ln>
            <a:solidFill>
              <a:srgbClr val="FF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6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7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8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9"/>
        <c:spPr>
          <a:solidFill>
            <a:srgbClr val="FF9900"/>
          </a:solidFill>
          <a:ln>
            <a:solidFill>
              <a:srgbClr val="FF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0"/>
        <c:spPr>
          <a:solidFill>
            <a:srgbClr val="FFFF00"/>
          </a:solidFill>
          <a:ln>
            <a:solidFill>
              <a:srgbClr val="FF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1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2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3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4"/>
        <c:spPr>
          <a:solidFill>
            <a:srgbClr val="FF9900"/>
          </a:solidFill>
          <a:ln>
            <a:solidFill>
              <a:srgbClr val="FF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5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6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7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8"/>
        <c:spPr>
          <a:solidFill>
            <a:srgbClr val="FF9900"/>
          </a:solidFill>
          <a:ln>
            <a:solidFill>
              <a:srgbClr val="FF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9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0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1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2"/>
        <c:spPr>
          <a:solidFill>
            <a:srgbClr val="FF9900"/>
          </a:solidFill>
          <a:ln>
            <a:solidFill>
              <a:srgbClr val="FF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3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4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5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6"/>
        <c:spPr>
          <a:solidFill>
            <a:srgbClr val="FF9900"/>
          </a:solidFill>
          <a:ln>
            <a:solidFill>
              <a:srgbClr val="FF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7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8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9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0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1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2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3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4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5"/>
        <c:spPr>
          <a:solidFill>
            <a:srgbClr val="00FF00"/>
          </a:solidFill>
          <a:ln>
            <a:solidFill>
              <a:srgbClr val="00FF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6"/>
        <c:spPr>
          <a:solidFill>
            <a:srgbClr val="FF9900"/>
          </a:solidFill>
          <a:ln>
            <a:solidFill>
              <a:srgbClr val="FF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7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8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9"/>
        <c:spPr>
          <a:solidFill>
            <a:srgbClr val="FF9900"/>
          </a:solidFill>
          <a:ln>
            <a:solidFill>
              <a:srgbClr val="FF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0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1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2"/>
        <c:spPr>
          <a:solidFill>
            <a:srgbClr val="00CC66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3"/>
        <c:spPr>
          <a:solidFill>
            <a:srgbClr val="009900"/>
          </a:solidFill>
          <a:ln>
            <a:solidFill>
              <a:srgbClr val="009900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419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'TABLAS DINAMICAS'!$B$32</c:f>
              <c:strCache>
                <c:ptCount val="1"/>
                <c:pt idx="0">
                  <c:v>% VIABILIDAD PRELIMINAR (FARC - ARN)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solidFill>
                <a:schemeClr val="bg2">
                  <a:lumMod val="7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DINAMICAS'!$A$33:$A$56</c:f>
              <c:strCache>
                <c:ptCount val="24"/>
                <c:pt idx="0">
                  <c:v>Las Colinas</c:v>
                </c:pt>
                <c:pt idx="1">
                  <c:v>Los Monos</c:v>
                </c:pt>
                <c:pt idx="2">
                  <c:v>La Fila</c:v>
                </c:pt>
                <c:pt idx="3">
                  <c:v>Llano Grande</c:v>
                </c:pt>
                <c:pt idx="4">
                  <c:v>El Estrecho</c:v>
                </c:pt>
                <c:pt idx="5">
                  <c:v>La Variante</c:v>
                </c:pt>
                <c:pt idx="6">
                  <c:v>Charras</c:v>
                </c:pt>
                <c:pt idx="7">
                  <c:v>El Oso</c:v>
                </c:pt>
                <c:pt idx="8">
                  <c:v>Filipinas</c:v>
                </c:pt>
                <c:pt idx="9">
                  <c:v>Mutatá</c:v>
                </c:pt>
                <c:pt idx="10">
                  <c:v>La Reforma</c:v>
                </c:pt>
                <c:pt idx="11">
                  <c:v>Miravalle</c:v>
                </c:pt>
                <c:pt idx="12">
                  <c:v>La Plancha</c:v>
                </c:pt>
                <c:pt idx="13">
                  <c:v>Pondores</c:v>
                </c:pt>
                <c:pt idx="14">
                  <c:v>Yarí</c:v>
                </c:pt>
                <c:pt idx="15">
                  <c:v>Caño El Indio</c:v>
                </c:pt>
                <c:pt idx="16">
                  <c:v>La Guajira</c:v>
                </c:pt>
                <c:pt idx="17">
                  <c:v>Agua Bonita</c:v>
                </c:pt>
                <c:pt idx="18">
                  <c:v>La Pradera</c:v>
                </c:pt>
                <c:pt idx="19">
                  <c:v>Monterredondo</c:v>
                </c:pt>
                <c:pt idx="20">
                  <c:v>El Ceral</c:v>
                </c:pt>
                <c:pt idx="21">
                  <c:v>Carrizal</c:v>
                </c:pt>
                <c:pt idx="22">
                  <c:v>Tierra Grata</c:v>
                </c:pt>
                <c:pt idx="23">
                  <c:v>Caracolí</c:v>
                </c:pt>
              </c:strCache>
            </c:strRef>
          </c:cat>
          <c:val>
            <c:numRef>
              <c:f>'TABLAS DINAMICAS'!$B$33:$B$56</c:f>
              <c:numCache>
                <c:formatCode>0%</c:formatCode>
                <c:ptCount val="24"/>
                <c:pt idx="0">
                  <c:v>0.25</c:v>
                </c:pt>
                <c:pt idx="1">
                  <c:v>0.25</c:v>
                </c:pt>
                <c:pt idx="2">
                  <c:v>0.25</c:v>
                </c:pt>
                <c:pt idx="3">
                  <c:v>0.25</c:v>
                </c:pt>
                <c:pt idx="4">
                  <c:v>0.25</c:v>
                </c:pt>
                <c:pt idx="5">
                  <c:v>0.25</c:v>
                </c:pt>
                <c:pt idx="6">
                  <c:v>0.25</c:v>
                </c:pt>
                <c:pt idx="7">
                  <c:v>0.25</c:v>
                </c:pt>
                <c:pt idx="8">
                  <c:v>0.25</c:v>
                </c:pt>
                <c:pt idx="9">
                  <c:v>0.25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  <c:pt idx="13">
                  <c:v>0.25</c:v>
                </c:pt>
                <c:pt idx="14">
                  <c:v>0.25</c:v>
                </c:pt>
                <c:pt idx="15">
                  <c:v>0.25</c:v>
                </c:pt>
                <c:pt idx="16">
                  <c:v>0.25</c:v>
                </c:pt>
                <c:pt idx="17">
                  <c:v>0.15000000000000002</c:v>
                </c:pt>
                <c:pt idx="18">
                  <c:v>0.15000000000000002</c:v>
                </c:pt>
                <c:pt idx="19">
                  <c:v>0.15000000000000002</c:v>
                </c:pt>
                <c:pt idx="20">
                  <c:v>0.15000000000000002</c:v>
                </c:pt>
                <c:pt idx="21">
                  <c:v>0.15000000000000002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1-2857-42AD-809F-183894E26FB7}"/>
            </c:ext>
          </c:extLst>
        </c:ser>
        <c:ser>
          <c:idx val="1"/>
          <c:order val="1"/>
          <c:tx>
            <c:strRef>
              <c:f>'TABLAS DINAMICAS'!$C$32</c:f>
              <c:strCache>
                <c:ptCount val="1"/>
                <c:pt idx="0">
                  <c:v>% SOLICITUD FORMAL DEL PREDIO A LA ANT (FARC SOLICITUD - ARN OFICIO COMPRA)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chemeClr val="accent4">
                  <a:lumMod val="60000"/>
                  <a:lumOff val="40000"/>
                </a:schemeClr>
              </a:solidFill>
            </a:ln>
            <a:effectLst/>
          </c:spPr>
          <c:invertIfNegative val="0"/>
          <c:dPt>
            <c:idx val="1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6F2-492E-86BE-089B32276286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6F2-492E-86BE-089B32276286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6F2-492E-86BE-089B32276286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6F2-492E-86BE-089B32276286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6F2-492E-86BE-089B32276286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6F2-492E-86BE-089B32276286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06F2-492E-86BE-089B32276286}"/>
              </c:ext>
            </c:extLst>
          </c:dPt>
          <c:dLbls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F2-492E-86BE-089B3227628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F2-492E-86BE-089B3227628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F2-492E-86BE-089B3227628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F2-492E-86BE-089B3227628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F2-492E-86BE-089B3227628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F2-492E-86BE-089B3227628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F2-492E-86BE-089B322762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DINAMICAS'!$A$33:$A$56</c:f>
              <c:strCache>
                <c:ptCount val="24"/>
                <c:pt idx="0">
                  <c:v>Las Colinas</c:v>
                </c:pt>
                <c:pt idx="1">
                  <c:v>Los Monos</c:v>
                </c:pt>
                <c:pt idx="2">
                  <c:v>La Fila</c:v>
                </c:pt>
                <c:pt idx="3">
                  <c:v>Llano Grande</c:v>
                </c:pt>
                <c:pt idx="4">
                  <c:v>El Estrecho</c:v>
                </c:pt>
                <c:pt idx="5">
                  <c:v>La Variante</c:v>
                </c:pt>
                <c:pt idx="6">
                  <c:v>Charras</c:v>
                </c:pt>
                <c:pt idx="7">
                  <c:v>El Oso</c:v>
                </c:pt>
                <c:pt idx="8">
                  <c:v>Filipinas</c:v>
                </c:pt>
                <c:pt idx="9">
                  <c:v>Mutatá</c:v>
                </c:pt>
                <c:pt idx="10">
                  <c:v>La Reforma</c:v>
                </c:pt>
                <c:pt idx="11">
                  <c:v>Miravalle</c:v>
                </c:pt>
                <c:pt idx="12">
                  <c:v>La Plancha</c:v>
                </c:pt>
                <c:pt idx="13">
                  <c:v>Pondores</c:v>
                </c:pt>
                <c:pt idx="14">
                  <c:v>Yarí</c:v>
                </c:pt>
                <c:pt idx="15">
                  <c:v>Caño El Indio</c:v>
                </c:pt>
                <c:pt idx="16">
                  <c:v>La Guajira</c:v>
                </c:pt>
                <c:pt idx="17">
                  <c:v>Agua Bonita</c:v>
                </c:pt>
                <c:pt idx="18">
                  <c:v>La Pradera</c:v>
                </c:pt>
                <c:pt idx="19">
                  <c:v>Monterredondo</c:v>
                </c:pt>
                <c:pt idx="20">
                  <c:v>El Ceral</c:v>
                </c:pt>
                <c:pt idx="21">
                  <c:v>Carrizal</c:v>
                </c:pt>
                <c:pt idx="22">
                  <c:v>Tierra Grata</c:v>
                </c:pt>
                <c:pt idx="23">
                  <c:v>Caracolí</c:v>
                </c:pt>
              </c:strCache>
            </c:strRef>
          </c:cat>
          <c:val>
            <c:numRef>
              <c:f>'TABLAS DINAMICAS'!$C$33:$C$56</c:f>
              <c:numCache>
                <c:formatCode>0%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5.000000000000001E-2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</c:v>
                </c:pt>
                <c:pt idx="11">
                  <c:v>0</c:v>
                </c:pt>
                <c:pt idx="12">
                  <c:v>0.05</c:v>
                </c:pt>
                <c:pt idx="13">
                  <c:v>0.05</c:v>
                </c:pt>
                <c:pt idx="14">
                  <c:v>0.05</c:v>
                </c:pt>
                <c:pt idx="15">
                  <c:v>0.05</c:v>
                </c:pt>
                <c:pt idx="16">
                  <c:v>2.5000000000000001E-2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2-2857-42AD-809F-183894E26FB7}"/>
            </c:ext>
          </c:extLst>
        </c:ser>
        <c:ser>
          <c:idx val="2"/>
          <c:order val="2"/>
          <c:tx>
            <c:strRef>
              <c:f>'TABLAS DINAMICAS'!$D$32</c:f>
              <c:strCache>
                <c:ptCount val="1"/>
                <c:pt idx="0">
                  <c:v>% ESTUDIO DE TITULOS Y SOLICITUD DE CONCEPTOS (ANT - INSTITUCIONES)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</c:spPr>
          <c:invertIfNegative val="0"/>
          <c:dPt>
            <c:idx val="15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06F2-492E-86BE-089B32276286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06F2-492E-86BE-089B32276286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06F2-492E-86BE-089B32276286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06F2-492E-86BE-089B32276286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06F2-492E-86BE-089B32276286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06F2-492E-86BE-089B32276286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06F2-492E-86BE-089B32276286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solidFill>
                  <a:schemeClr val="accent4">
                    <a:lumMod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06F2-492E-86BE-089B32276286}"/>
              </c:ext>
            </c:extLst>
          </c:dPt>
          <c:dLbls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F2-492E-86BE-089B3227628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F2-492E-86BE-089B3227628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F2-492E-86BE-089B3227628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F2-492E-86BE-089B3227628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F2-492E-86BE-089B3227628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F2-492E-86BE-089B3227628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F2-492E-86BE-089B3227628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F2-492E-86BE-089B322762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DINAMICAS'!$A$33:$A$56</c:f>
              <c:strCache>
                <c:ptCount val="24"/>
                <c:pt idx="0">
                  <c:v>Las Colinas</c:v>
                </c:pt>
                <c:pt idx="1">
                  <c:v>Los Monos</c:v>
                </c:pt>
                <c:pt idx="2">
                  <c:v>La Fila</c:v>
                </c:pt>
                <c:pt idx="3">
                  <c:v>Llano Grande</c:v>
                </c:pt>
                <c:pt idx="4">
                  <c:v>El Estrecho</c:v>
                </c:pt>
                <c:pt idx="5">
                  <c:v>La Variante</c:v>
                </c:pt>
                <c:pt idx="6">
                  <c:v>Charras</c:v>
                </c:pt>
                <c:pt idx="7">
                  <c:v>El Oso</c:v>
                </c:pt>
                <c:pt idx="8">
                  <c:v>Filipinas</c:v>
                </c:pt>
                <c:pt idx="9">
                  <c:v>Mutatá</c:v>
                </c:pt>
                <c:pt idx="10">
                  <c:v>La Reforma</c:v>
                </c:pt>
                <c:pt idx="11">
                  <c:v>Miravalle</c:v>
                </c:pt>
                <c:pt idx="12">
                  <c:v>La Plancha</c:v>
                </c:pt>
                <c:pt idx="13">
                  <c:v>Pondores</c:v>
                </c:pt>
                <c:pt idx="14">
                  <c:v>Yarí</c:v>
                </c:pt>
                <c:pt idx="15">
                  <c:v>Caño El Indio</c:v>
                </c:pt>
                <c:pt idx="16">
                  <c:v>La Guajira</c:v>
                </c:pt>
                <c:pt idx="17">
                  <c:v>Agua Bonita</c:v>
                </c:pt>
                <c:pt idx="18">
                  <c:v>La Pradera</c:v>
                </c:pt>
                <c:pt idx="19">
                  <c:v>Monterredondo</c:v>
                </c:pt>
                <c:pt idx="20">
                  <c:v>El Ceral</c:v>
                </c:pt>
                <c:pt idx="21">
                  <c:v>Carrizal</c:v>
                </c:pt>
                <c:pt idx="22">
                  <c:v>Tierra Grata</c:v>
                </c:pt>
                <c:pt idx="23">
                  <c:v>Caracolí</c:v>
                </c:pt>
              </c:strCache>
            </c:strRef>
          </c:cat>
          <c:val>
            <c:numRef>
              <c:f>'TABLAS DINAMICAS'!$D$33:$D$56</c:f>
              <c:numCache>
                <c:formatCode>0%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0.05</c:v>
                </c:pt>
                <c:pt idx="4">
                  <c:v>0.03</c:v>
                </c:pt>
                <c:pt idx="5">
                  <c:v>5.000000000000001E-2</c:v>
                </c:pt>
                <c:pt idx="6">
                  <c:v>0.03</c:v>
                </c:pt>
                <c:pt idx="7">
                  <c:v>0.05</c:v>
                </c:pt>
                <c:pt idx="8">
                  <c:v>0.02</c:v>
                </c:pt>
                <c:pt idx="9">
                  <c:v>0.02</c:v>
                </c:pt>
                <c:pt idx="10">
                  <c:v>0.01</c:v>
                </c:pt>
                <c:pt idx="11">
                  <c:v>0.01</c:v>
                </c:pt>
                <c:pt idx="12">
                  <c:v>0.03</c:v>
                </c:pt>
                <c:pt idx="13">
                  <c:v>0.05</c:v>
                </c:pt>
                <c:pt idx="14">
                  <c:v>0.03</c:v>
                </c:pt>
                <c:pt idx="15">
                  <c:v>0</c:v>
                </c:pt>
                <c:pt idx="16">
                  <c:v>0.01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3-2857-42AD-809F-183894E26FB7}"/>
            </c:ext>
          </c:extLst>
        </c:ser>
        <c:ser>
          <c:idx val="3"/>
          <c:order val="3"/>
          <c:tx>
            <c:strRef>
              <c:f>'TABLAS DINAMICAS'!$E$32</c:f>
              <c:strCache>
                <c:ptCount val="1"/>
                <c:pt idx="0">
                  <c:v>% RESULTADO VISITA TÉCNICA (ANT)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  <a:effectLst/>
          </c:spPr>
          <c:invertIfNegative val="0"/>
          <c:dPt>
            <c:idx val="13"/>
            <c:invertIfNegative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06F2-492E-86BE-089B32276286}"/>
              </c:ext>
            </c:extLst>
          </c:dPt>
          <c:dPt>
            <c:idx val="14"/>
            <c:invertIfNegative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06F2-492E-86BE-089B32276286}"/>
              </c:ext>
            </c:extLst>
          </c:dPt>
          <c:dPt>
            <c:idx val="15"/>
            <c:invertIfNegative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06F2-492E-86BE-089B32276286}"/>
              </c:ext>
            </c:extLst>
          </c:dPt>
          <c:dPt>
            <c:idx val="16"/>
            <c:invertIfNegative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06F2-492E-86BE-089B32276286}"/>
              </c:ext>
            </c:extLst>
          </c:dPt>
          <c:dPt>
            <c:idx val="17"/>
            <c:invertIfNegative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06F2-492E-86BE-089B32276286}"/>
              </c:ext>
            </c:extLst>
          </c:dPt>
          <c:dPt>
            <c:idx val="18"/>
            <c:invertIfNegative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06F2-492E-86BE-089B32276286}"/>
              </c:ext>
            </c:extLst>
          </c:dPt>
          <c:dPt>
            <c:idx val="19"/>
            <c:invertIfNegative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06F2-492E-86BE-089B32276286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D-06F2-492E-86BE-089B32276286}"/>
              </c:ext>
            </c:extLst>
          </c:dPt>
          <c:dPt>
            <c:idx val="21"/>
            <c:invertIfNegative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06F2-492E-86BE-089B32276286}"/>
              </c:ext>
            </c:extLst>
          </c:dPt>
          <c:dPt>
            <c:idx val="22"/>
            <c:invertIfNegative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06F2-492E-86BE-089B32276286}"/>
              </c:ext>
            </c:extLst>
          </c:dPt>
          <c:dPt>
            <c:idx val="23"/>
            <c:invertIfNegative val="0"/>
            <c:bubble3D val="0"/>
            <c:spPr>
              <a:solidFill>
                <a:srgbClr val="FFFF00"/>
              </a:solidFill>
              <a:ln>
                <a:solidFill>
                  <a:srgbClr val="FFFF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06F2-492E-86BE-089B32276286}"/>
              </c:ext>
            </c:extLst>
          </c:dPt>
          <c:dLbls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6F2-492E-86BE-089B3227628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6F2-492E-86BE-089B3227628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6F2-492E-86BE-089B3227628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6F2-492E-86BE-089B3227628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6F2-492E-86BE-089B3227628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6F2-492E-86BE-089B3227628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6F2-492E-86BE-089B3227628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6F2-492E-86BE-089B3227628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6F2-492E-86BE-089B3227628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6F2-492E-86BE-089B3227628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6F2-492E-86BE-089B322762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DINAMICAS'!$A$33:$A$56</c:f>
              <c:strCache>
                <c:ptCount val="24"/>
                <c:pt idx="0">
                  <c:v>Las Colinas</c:v>
                </c:pt>
                <c:pt idx="1">
                  <c:v>Los Monos</c:v>
                </c:pt>
                <c:pt idx="2">
                  <c:v>La Fila</c:v>
                </c:pt>
                <c:pt idx="3">
                  <c:v>Llano Grande</c:v>
                </c:pt>
                <c:pt idx="4">
                  <c:v>El Estrecho</c:v>
                </c:pt>
                <c:pt idx="5">
                  <c:v>La Variante</c:v>
                </c:pt>
                <c:pt idx="6">
                  <c:v>Charras</c:v>
                </c:pt>
                <c:pt idx="7">
                  <c:v>El Oso</c:v>
                </c:pt>
                <c:pt idx="8">
                  <c:v>Filipinas</c:v>
                </c:pt>
                <c:pt idx="9">
                  <c:v>Mutatá</c:v>
                </c:pt>
                <c:pt idx="10">
                  <c:v>La Reforma</c:v>
                </c:pt>
                <c:pt idx="11">
                  <c:v>Miravalle</c:v>
                </c:pt>
                <c:pt idx="12">
                  <c:v>La Plancha</c:v>
                </c:pt>
                <c:pt idx="13">
                  <c:v>Pondores</c:v>
                </c:pt>
                <c:pt idx="14">
                  <c:v>Yarí</c:v>
                </c:pt>
                <c:pt idx="15">
                  <c:v>Caño El Indio</c:v>
                </c:pt>
                <c:pt idx="16">
                  <c:v>La Guajira</c:v>
                </c:pt>
                <c:pt idx="17">
                  <c:v>Agua Bonita</c:v>
                </c:pt>
                <c:pt idx="18">
                  <c:v>La Pradera</c:v>
                </c:pt>
                <c:pt idx="19">
                  <c:v>Monterredondo</c:v>
                </c:pt>
                <c:pt idx="20">
                  <c:v>El Ceral</c:v>
                </c:pt>
                <c:pt idx="21">
                  <c:v>Carrizal</c:v>
                </c:pt>
                <c:pt idx="22">
                  <c:v>Tierra Grata</c:v>
                </c:pt>
                <c:pt idx="23">
                  <c:v>Caracolí</c:v>
                </c:pt>
              </c:strCache>
            </c:strRef>
          </c:cat>
          <c:val>
            <c:numRef>
              <c:f>'TABLAS DINAMICAS'!$E$33:$E$56</c:f>
              <c:numCache>
                <c:formatCode>0%</c:formatCode>
                <c:ptCount val="24"/>
                <c:pt idx="0">
                  <c:v>0.4</c:v>
                </c:pt>
                <c:pt idx="1">
                  <c:v>0.4</c:v>
                </c:pt>
                <c:pt idx="2">
                  <c:v>0.2</c:v>
                </c:pt>
                <c:pt idx="3">
                  <c:v>0.2</c:v>
                </c:pt>
                <c:pt idx="4">
                  <c:v>0.4</c:v>
                </c:pt>
                <c:pt idx="5">
                  <c:v>0.33333333333333331</c:v>
                </c:pt>
                <c:pt idx="6">
                  <c:v>0.35</c:v>
                </c:pt>
                <c:pt idx="7">
                  <c:v>0.2</c:v>
                </c:pt>
                <c:pt idx="8">
                  <c:v>0.15</c:v>
                </c:pt>
                <c:pt idx="9">
                  <c:v>0.12</c:v>
                </c:pt>
                <c:pt idx="10">
                  <c:v>0.15</c:v>
                </c:pt>
                <c:pt idx="11">
                  <c:v>0.15</c:v>
                </c:pt>
                <c:pt idx="12">
                  <c:v>0.05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4-2857-42AD-809F-183894E26FB7}"/>
            </c:ext>
          </c:extLst>
        </c:ser>
        <c:ser>
          <c:idx val="4"/>
          <c:order val="4"/>
          <c:tx>
            <c:strRef>
              <c:f>'TABLAS DINAMICAS'!$F$32</c:f>
              <c:strCache>
                <c:ptCount val="1"/>
                <c:pt idx="0">
                  <c:v>% TRÁMITE CABIDA Y LINDEROS (CATASTRO IGAC o Antioquia)</c:v>
                </c:pt>
              </c:strCache>
            </c:strRef>
          </c:tx>
          <c:spPr>
            <a:solidFill>
              <a:srgbClr val="FF9900"/>
            </a:solidFill>
            <a:ln>
              <a:solidFill>
                <a:srgbClr val="FF9900"/>
              </a:solidFill>
            </a:ln>
            <a:effectLst/>
          </c:spPr>
          <c:invertIfNegative val="0"/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4-06F2-492E-86BE-089B3227628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5-06F2-492E-86BE-089B3227628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6-06F2-492E-86BE-089B3227628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7-06F2-492E-86BE-089B3227628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8-06F2-492E-86BE-089B3227628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9-06F2-492E-86BE-089B3227628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A-06F2-492E-86BE-089B3227628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B-06F2-492E-86BE-089B3227628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C-06F2-492E-86BE-089B3227628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D-06F2-492E-86BE-089B3227628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E-06F2-492E-86BE-089B3227628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F-06F2-492E-86BE-089B3227628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0-06F2-492E-86BE-089B32276286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1-06F2-492E-86BE-089B3227628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2-06F2-492E-86BE-089B32276286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3-06F2-492E-86BE-089B32276286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4-06F2-492E-86BE-089B32276286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6F2-492E-86BE-089B3227628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6F2-492E-86BE-089B3227628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6F2-492E-86BE-089B3227628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6F2-492E-86BE-089B3227628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6F2-492E-86BE-089B3227628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6F2-492E-86BE-089B3227628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6F2-492E-86BE-089B3227628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6F2-492E-86BE-089B3227628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6F2-492E-86BE-089B3227628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6F2-492E-86BE-089B3227628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6F2-492E-86BE-089B3227628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6F2-492E-86BE-089B3227628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6F2-492E-86BE-089B3227628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6F2-492E-86BE-089B3227628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6F2-492E-86BE-089B3227628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06F2-492E-86BE-089B3227628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6F2-492E-86BE-089B322762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DINAMICAS'!$A$33:$A$56</c:f>
              <c:strCache>
                <c:ptCount val="24"/>
                <c:pt idx="0">
                  <c:v>Las Colinas</c:v>
                </c:pt>
                <c:pt idx="1">
                  <c:v>Los Monos</c:v>
                </c:pt>
                <c:pt idx="2">
                  <c:v>La Fila</c:v>
                </c:pt>
                <c:pt idx="3">
                  <c:v>Llano Grande</c:v>
                </c:pt>
                <c:pt idx="4">
                  <c:v>El Estrecho</c:v>
                </c:pt>
                <c:pt idx="5">
                  <c:v>La Variante</c:v>
                </c:pt>
                <c:pt idx="6">
                  <c:v>Charras</c:v>
                </c:pt>
                <c:pt idx="7">
                  <c:v>El Oso</c:v>
                </c:pt>
                <c:pt idx="8">
                  <c:v>Filipinas</c:v>
                </c:pt>
                <c:pt idx="9">
                  <c:v>Mutatá</c:v>
                </c:pt>
                <c:pt idx="10">
                  <c:v>La Reforma</c:v>
                </c:pt>
                <c:pt idx="11">
                  <c:v>Miravalle</c:v>
                </c:pt>
                <c:pt idx="12">
                  <c:v>La Plancha</c:v>
                </c:pt>
                <c:pt idx="13">
                  <c:v>Pondores</c:v>
                </c:pt>
                <c:pt idx="14">
                  <c:v>Yarí</c:v>
                </c:pt>
                <c:pt idx="15">
                  <c:v>Caño El Indio</c:v>
                </c:pt>
                <c:pt idx="16">
                  <c:v>La Guajira</c:v>
                </c:pt>
                <c:pt idx="17">
                  <c:v>Agua Bonita</c:v>
                </c:pt>
                <c:pt idx="18">
                  <c:v>La Pradera</c:v>
                </c:pt>
                <c:pt idx="19">
                  <c:v>Monterredondo</c:v>
                </c:pt>
                <c:pt idx="20">
                  <c:v>El Ceral</c:v>
                </c:pt>
                <c:pt idx="21">
                  <c:v>Carrizal</c:v>
                </c:pt>
                <c:pt idx="22">
                  <c:v>Tierra Grata</c:v>
                </c:pt>
                <c:pt idx="23">
                  <c:v>Caracolí</c:v>
                </c:pt>
              </c:strCache>
            </c:strRef>
          </c:cat>
          <c:val>
            <c:numRef>
              <c:f>'TABLAS DINAMICAS'!$F$33:$F$56</c:f>
              <c:numCache>
                <c:formatCode>0%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0.2</c:v>
                </c:pt>
                <c:pt idx="3">
                  <c:v>0.2</c:v>
                </c:pt>
                <c:pt idx="4">
                  <c:v>0</c:v>
                </c:pt>
                <c:pt idx="5">
                  <c:v>3.3333333333333335E-3</c:v>
                </c:pt>
                <c:pt idx="6">
                  <c:v>0</c:v>
                </c:pt>
                <c:pt idx="7">
                  <c:v>0.01</c:v>
                </c:pt>
                <c:pt idx="8">
                  <c:v>0.01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5-2857-42AD-809F-183894E26FB7}"/>
            </c:ext>
          </c:extLst>
        </c:ser>
        <c:ser>
          <c:idx val="5"/>
          <c:order val="5"/>
          <c:tx>
            <c:strRef>
              <c:f>'TABLAS DINAMICAS'!$G$32</c:f>
              <c:strCache>
                <c:ptCount val="1"/>
                <c:pt idx="0">
                  <c:v>% ETAPA AVALÚO (ANT)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rgbClr val="00FF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5-06F2-492E-86BE-089B3227628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6-06F2-492E-86BE-089B3227628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7-06F2-492E-86BE-089B3227628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8-06F2-492E-86BE-089B3227628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9-06F2-492E-86BE-089B3227628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A-06F2-492E-86BE-089B3227628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B-06F2-492E-86BE-089B3227628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C-06F2-492E-86BE-089B3227628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D-06F2-492E-86BE-089B3227628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E-06F2-492E-86BE-089B3227628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4F-06F2-492E-86BE-089B3227628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0-06F2-492E-86BE-089B3227628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1-06F2-492E-86BE-089B3227628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2-06F2-492E-86BE-089B32276286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3-06F2-492E-86BE-089B3227628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4-06F2-492E-86BE-089B32276286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5-06F2-492E-86BE-089B32276286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6-06F2-492E-86BE-089B32276286}"/>
              </c:ext>
            </c:extLst>
          </c:dPt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06F2-492E-86BE-089B3227628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6F2-492E-86BE-089B3227628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06F2-492E-86BE-089B3227628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6F2-492E-86BE-089B3227628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6F2-492E-86BE-089B3227628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6F2-492E-86BE-089B3227628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6F2-492E-86BE-089B3227628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6F2-492E-86BE-089B3227628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6F2-492E-86BE-089B3227628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6F2-492E-86BE-089B3227628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6F2-492E-86BE-089B3227628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6F2-492E-86BE-089B3227628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6F2-492E-86BE-089B3227628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6F2-492E-86BE-089B3227628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06F2-492E-86BE-089B3227628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6F2-492E-86BE-089B3227628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06F2-492E-86BE-089B3227628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6F2-492E-86BE-089B322762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DINAMICAS'!$A$33:$A$56</c:f>
              <c:strCache>
                <c:ptCount val="24"/>
                <c:pt idx="0">
                  <c:v>Las Colinas</c:v>
                </c:pt>
                <c:pt idx="1">
                  <c:v>Los Monos</c:v>
                </c:pt>
                <c:pt idx="2">
                  <c:v>La Fila</c:v>
                </c:pt>
                <c:pt idx="3">
                  <c:v>Llano Grande</c:v>
                </c:pt>
                <c:pt idx="4">
                  <c:v>El Estrecho</c:v>
                </c:pt>
                <c:pt idx="5">
                  <c:v>La Variante</c:v>
                </c:pt>
                <c:pt idx="6">
                  <c:v>Charras</c:v>
                </c:pt>
                <c:pt idx="7">
                  <c:v>El Oso</c:v>
                </c:pt>
                <c:pt idx="8">
                  <c:v>Filipinas</c:v>
                </c:pt>
                <c:pt idx="9">
                  <c:v>Mutatá</c:v>
                </c:pt>
                <c:pt idx="10">
                  <c:v>La Reforma</c:v>
                </c:pt>
                <c:pt idx="11">
                  <c:v>Miravalle</c:v>
                </c:pt>
                <c:pt idx="12">
                  <c:v>La Plancha</c:v>
                </c:pt>
                <c:pt idx="13">
                  <c:v>Pondores</c:v>
                </c:pt>
                <c:pt idx="14">
                  <c:v>Yarí</c:v>
                </c:pt>
                <c:pt idx="15">
                  <c:v>Caño El Indio</c:v>
                </c:pt>
                <c:pt idx="16">
                  <c:v>La Guajira</c:v>
                </c:pt>
                <c:pt idx="17">
                  <c:v>Agua Bonita</c:v>
                </c:pt>
                <c:pt idx="18">
                  <c:v>La Pradera</c:v>
                </c:pt>
                <c:pt idx="19">
                  <c:v>Monterredondo</c:v>
                </c:pt>
                <c:pt idx="20">
                  <c:v>El Ceral</c:v>
                </c:pt>
                <c:pt idx="21">
                  <c:v>Carrizal</c:v>
                </c:pt>
                <c:pt idx="22">
                  <c:v>Tierra Grata</c:v>
                </c:pt>
                <c:pt idx="23">
                  <c:v>Caracolí</c:v>
                </c:pt>
              </c:strCache>
            </c:strRef>
          </c:cat>
          <c:val>
            <c:numRef>
              <c:f>'TABLAS DINAMICAS'!$G$33:$G$56</c:f>
              <c:numCache>
                <c:formatCode>0%</c:formatCode>
                <c:ptCount val="24"/>
                <c:pt idx="0">
                  <c:v>0.05</c:v>
                </c:pt>
                <c:pt idx="1">
                  <c:v>0.05</c:v>
                </c:pt>
                <c:pt idx="2">
                  <c:v>0.05</c:v>
                </c:pt>
                <c:pt idx="3">
                  <c:v>0.01</c:v>
                </c:pt>
                <c:pt idx="4">
                  <c:v>0.01</c:v>
                </c:pt>
                <c:pt idx="5">
                  <c:v>6.6666666666666671E-3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6-2857-42AD-809F-183894E26FB7}"/>
            </c:ext>
          </c:extLst>
        </c:ser>
        <c:ser>
          <c:idx val="6"/>
          <c:order val="6"/>
          <c:tx>
            <c:strRef>
              <c:f>'TABLAS DINAMICAS'!$H$32</c:f>
              <c:strCache>
                <c:ptCount val="1"/>
                <c:pt idx="0">
                  <c:v>% ACEPTACIÓN OFERTA (Propietario)</c:v>
                </c:pt>
              </c:strCache>
            </c:strRef>
          </c:tx>
          <c:spPr>
            <a:solidFill>
              <a:srgbClr val="009900"/>
            </a:solidFill>
            <a:ln>
              <a:solidFill>
                <a:srgbClr val="009900"/>
              </a:solidFill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7-06F2-492E-86BE-089B3227628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8-06F2-492E-86BE-089B3227628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9-06F2-492E-86BE-089B3227628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A-06F2-492E-86BE-089B3227628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B-06F2-492E-86BE-089B3227628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C-06F2-492E-86BE-089B3227628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D-06F2-492E-86BE-089B3227628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E-06F2-492E-86BE-089B3227628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5F-06F2-492E-86BE-089B3227628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60-06F2-492E-86BE-089B3227628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61-06F2-492E-86BE-089B3227628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62-06F2-492E-86BE-089B3227628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63-06F2-492E-86BE-089B3227628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64-06F2-492E-86BE-089B3227628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65-06F2-492E-86BE-089B3227628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66-06F2-492E-86BE-089B3227628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67-06F2-492E-86BE-089B32276286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68-06F2-492E-86BE-089B3227628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69-06F2-492E-86BE-089B32276286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6A-06F2-492E-86BE-089B32276286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6B-06F2-492E-86BE-089B32276286}"/>
              </c:ext>
            </c:extLst>
          </c:dPt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06F2-492E-86BE-089B3227628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6F2-492E-86BE-089B3227628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06F2-492E-86BE-089B3227628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06F2-492E-86BE-089B3227628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6F2-492E-86BE-089B3227628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06F2-492E-86BE-089B3227628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6F2-492E-86BE-089B3227628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06F2-492E-86BE-089B3227628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6F2-492E-86BE-089B3227628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06F2-492E-86BE-089B3227628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6F2-492E-86BE-089B3227628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06F2-492E-86BE-089B3227628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6F2-492E-86BE-089B3227628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06F2-492E-86BE-089B3227628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6F2-492E-86BE-089B3227628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06F2-492E-86BE-089B3227628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6F2-492E-86BE-089B3227628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06F2-492E-86BE-089B3227628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6F2-492E-86BE-089B3227628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06F2-492E-86BE-089B3227628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6F2-492E-86BE-089B322762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DINAMICAS'!$A$33:$A$56</c:f>
              <c:strCache>
                <c:ptCount val="24"/>
                <c:pt idx="0">
                  <c:v>Las Colinas</c:v>
                </c:pt>
                <c:pt idx="1">
                  <c:v>Los Monos</c:v>
                </c:pt>
                <c:pt idx="2">
                  <c:v>La Fila</c:v>
                </c:pt>
                <c:pt idx="3">
                  <c:v>Llano Grande</c:v>
                </c:pt>
                <c:pt idx="4">
                  <c:v>El Estrecho</c:v>
                </c:pt>
                <c:pt idx="5">
                  <c:v>La Variante</c:v>
                </c:pt>
                <c:pt idx="6">
                  <c:v>Charras</c:v>
                </c:pt>
                <c:pt idx="7">
                  <c:v>El Oso</c:v>
                </c:pt>
                <c:pt idx="8">
                  <c:v>Filipinas</c:v>
                </c:pt>
                <c:pt idx="9">
                  <c:v>Mutatá</c:v>
                </c:pt>
                <c:pt idx="10">
                  <c:v>La Reforma</c:v>
                </c:pt>
                <c:pt idx="11">
                  <c:v>Miravalle</c:v>
                </c:pt>
                <c:pt idx="12">
                  <c:v>La Plancha</c:v>
                </c:pt>
                <c:pt idx="13">
                  <c:v>Pondores</c:v>
                </c:pt>
                <c:pt idx="14">
                  <c:v>Yarí</c:v>
                </c:pt>
                <c:pt idx="15">
                  <c:v>Caño El Indio</c:v>
                </c:pt>
                <c:pt idx="16">
                  <c:v>La Guajira</c:v>
                </c:pt>
                <c:pt idx="17">
                  <c:v>Agua Bonita</c:v>
                </c:pt>
                <c:pt idx="18">
                  <c:v>La Pradera</c:v>
                </c:pt>
                <c:pt idx="19">
                  <c:v>Monterredondo</c:v>
                </c:pt>
                <c:pt idx="20">
                  <c:v>El Ceral</c:v>
                </c:pt>
                <c:pt idx="21">
                  <c:v>Carrizal</c:v>
                </c:pt>
                <c:pt idx="22">
                  <c:v>Tierra Grata</c:v>
                </c:pt>
                <c:pt idx="23">
                  <c:v>Caracolí</c:v>
                </c:pt>
              </c:strCache>
            </c:strRef>
          </c:cat>
          <c:val>
            <c:numRef>
              <c:f>'TABLAS DINAMICAS'!$H$33:$H$56</c:f>
              <c:numCache>
                <c:formatCode>0%</c:formatCode>
                <c:ptCount val="24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7-2857-42AD-809F-183894E26FB7}"/>
            </c:ext>
          </c:extLst>
        </c:ser>
        <c:ser>
          <c:idx val="7"/>
          <c:order val="7"/>
          <c:tx>
            <c:strRef>
              <c:f>'TABLAS DINAMICAS'!$I$32</c:f>
              <c:strCache>
                <c:ptCount val="1"/>
                <c:pt idx="0">
                  <c:v>% PROTOCOLIZACION, ENTREGA Y PAGO (ANT)</c:v>
                </c:pt>
              </c:strCache>
            </c:strRef>
          </c:tx>
          <c:spPr>
            <a:solidFill>
              <a:srgbClr val="00CC66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6C-06F2-492E-86BE-089B3227628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6D-06F2-492E-86BE-089B3227628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6E-06F2-492E-86BE-089B3227628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6F-06F2-492E-86BE-089B3227628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70-06F2-492E-86BE-089B3227628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71-06F2-492E-86BE-089B3227628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72-06F2-492E-86BE-089B3227628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73-06F2-492E-86BE-089B3227628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74-06F2-492E-86BE-089B3227628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75-06F2-492E-86BE-089B3227628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76-06F2-492E-86BE-089B32276286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77-06F2-492E-86BE-089B3227628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78-06F2-492E-86BE-089B32276286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79-06F2-492E-86BE-089B32276286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7A-06F2-492E-86BE-089B32276286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7B-06F2-492E-86BE-089B32276286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7C-06F2-492E-86BE-089B32276286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7D-06F2-492E-86BE-089B32276286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7E-06F2-492E-86BE-089B32276286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7F-06F2-492E-86BE-089B32276286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80-06F2-492E-86BE-089B32276286}"/>
              </c:ext>
            </c:extLst>
          </c:dPt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06F2-492E-86BE-089B3227628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6F2-492E-86BE-089B3227628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06F2-492E-86BE-089B3227628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6F2-492E-86BE-089B3227628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06F2-492E-86BE-089B3227628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6F2-492E-86BE-089B3227628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06F2-492E-86BE-089B3227628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6F2-492E-86BE-089B3227628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06F2-492E-86BE-089B3227628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6F2-492E-86BE-089B3227628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06F2-492E-86BE-089B3227628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06F2-492E-86BE-089B3227628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06F2-492E-86BE-089B3227628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06F2-492E-86BE-089B3227628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06F2-492E-86BE-089B3227628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06F2-492E-86BE-089B3227628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06F2-492E-86BE-089B3227628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06F2-492E-86BE-089B3227628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06F2-492E-86BE-089B3227628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06F2-492E-86BE-089B3227628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06F2-492E-86BE-089B322762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'TABLAS DINAMICAS'!$A$33:$A$56</c:f>
              <c:strCache>
                <c:ptCount val="24"/>
                <c:pt idx="0">
                  <c:v>Las Colinas</c:v>
                </c:pt>
                <c:pt idx="1">
                  <c:v>Los Monos</c:v>
                </c:pt>
                <c:pt idx="2">
                  <c:v>La Fila</c:v>
                </c:pt>
                <c:pt idx="3">
                  <c:v>Llano Grande</c:v>
                </c:pt>
                <c:pt idx="4">
                  <c:v>El Estrecho</c:v>
                </c:pt>
                <c:pt idx="5">
                  <c:v>La Variante</c:v>
                </c:pt>
                <c:pt idx="6">
                  <c:v>Charras</c:v>
                </c:pt>
                <c:pt idx="7">
                  <c:v>El Oso</c:v>
                </c:pt>
                <c:pt idx="8">
                  <c:v>Filipinas</c:v>
                </c:pt>
                <c:pt idx="9">
                  <c:v>Mutatá</c:v>
                </c:pt>
                <c:pt idx="10">
                  <c:v>La Reforma</c:v>
                </c:pt>
                <c:pt idx="11">
                  <c:v>Miravalle</c:v>
                </c:pt>
                <c:pt idx="12">
                  <c:v>La Plancha</c:v>
                </c:pt>
                <c:pt idx="13">
                  <c:v>Pondores</c:v>
                </c:pt>
                <c:pt idx="14">
                  <c:v>Yarí</c:v>
                </c:pt>
                <c:pt idx="15">
                  <c:v>Caño El Indio</c:v>
                </c:pt>
                <c:pt idx="16">
                  <c:v>La Guajira</c:v>
                </c:pt>
                <c:pt idx="17">
                  <c:v>Agua Bonita</c:v>
                </c:pt>
                <c:pt idx="18">
                  <c:v>La Pradera</c:v>
                </c:pt>
                <c:pt idx="19">
                  <c:v>Monterredondo</c:v>
                </c:pt>
                <c:pt idx="20">
                  <c:v>El Ceral</c:v>
                </c:pt>
                <c:pt idx="21">
                  <c:v>Carrizal</c:v>
                </c:pt>
                <c:pt idx="22">
                  <c:v>Tierra Grata</c:v>
                </c:pt>
                <c:pt idx="23">
                  <c:v>Caracolí</c:v>
                </c:pt>
              </c:strCache>
            </c:strRef>
          </c:cat>
          <c:val>
            <c:numRef>
              <c:f>'TABLAS DINAMICAS'!$I$33:$I$56</c:f>
              <c:numCache>
                <c:formatCode>0%</c:formatCode>
                <c:ptCount val="24"/>
                <c:pt idx="0">
                  <c:v>0.1</c:v>
                </c:pt>
                <c:pt idx="1">
                  <c:v>0.1</c:v>
                </c:pt>
                <c:pt idx="2">
                  <c:v>0.02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2857-42AD-809F-183894E26FB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09865080"/>
        <c:axId val="409863768"/>
      </c:barChart>
      <c:catAx>
        <c:axId val="409865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409863768"/>
        <c:crosses val="autoZero"/>
        <c:auto val="1"/>
        <c:lblAlgn val="ctr"/>
        <c:lblOffset val="100"/>
        <c:noMultiLvlLbl val="0"/>
      </c:catAx>
      <c:valAx>
        <c:axId val="40986376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bg2">
                  <a:lumMod val="7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409865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/>
    <cx:plotArea>
      <cx:plotAreaRegion>
        <cx:series layoutId="regionMap" uniqueId="{D50C0DFF-8F80-4FE3-AC6D-882284E2D1D7}">
          <cx:tx>
            <cx:txData>
              <cx:f/>
              <cx:v>% AVANCE ACCESO DE COMPRA</cx:v>
            </cx:txData>
          </cx:tx>
          <cx:dataId val="0"/>
          <cx:layoutPr>
            <cx:geography cultureLanguage="es-ES" cultureRegion="CO" attribution="Con tecnología de Bing">
              <cx:geoCache provider="{E9337A44-BEBE-4D9F-B70C-5C5E7DAFC167}">
                <cx:binary>1Htbct04su1UHP4+VIEACIAdXR1xAJL7oS1Lsvwo+4chSzIJPgCSIAmSs7lDuHGH0BO7KbvsstXu
U93RdT4qbMvaBMENIJGZay0k/3q3/OWuebgdni1tY9xf7pafn5fj2P3lp5/cXfnQ3rqzVt8N1tmP
49mdbX+yHz/qu4ef7odbr03xE0Yh/emuvB3Gh+X53/4KTyse7Mne3Y7amuvpYVhfPripGd3/0PbD
pme39602iXbjoO/G8Ofnu+l21rfDw/NnD2bU4/pq7R5+fv7dXc+f/fT0Wf/wvc8aGNo43UPf8CzG
lDGGKEcxwxGmz5811hS/Ngccn4WYE4oxpiEOUQztn7/7xW0L/f+VEX0az+39/fDgHEzp0//f9vxu
/N823NnJjI+rV8BC/vxc2ca2H/Tt82faWfW5TdnHWajLT9P+6ful/9tfn1yAhXhy5RvrPF2132v6
B+NcPIwwtD/KMOSMUB4RjAiJMcJChP9gmDiKMBGPthFRGLEv3/3ZML83mh8b5XOvJwb5fPHPZQxV
2ru//78vS/Kf+0l0FhMRxjGiBNwhxpF4Yg72eINgEWMh+4Gf/P54fmyQL/2emOTL5T+XUU63zyBe
VHr4A/0kDM8o5xQLShjmMY75E8PgM4pjxEIhYkbhLjDctwHsXxvTj43zbd8nBvq26c9lpP+GzGL7
6THM/lGxDHwDMyRYjDDYgSKBn9goOot4iBgKBWKMIka+fPfnWPYvDenHJvqm6xMLfdPy5zLQK9vo
9g+0Dj1DhLJIxEiAe8QxfZppojMcRSIkUSwYwfDL99b5/fH82DRf+j2xy5fLfy6jvLgd9N//r/2y
Mv95wgnBJZAIQ1jzGBMc8qcJh58JTh69hkAzxWH85bs/+8y/MKAfm+Vrxyd2+Xr9z2WY/x5up7s/
0FvYY6iCFI8BeoVRHD41CzqLozjiMWWcA25+mm5+fzg/tsqXfk+M8uXyn8sm6o81CT4jMQcCE8cs
wgh+Pg1g7EwAimbxo92Awjy1ye8O58cm+bXbE4v8evXPZpB+ehj//n++hJD/PHyhM4FQGIE1EBUs
pBF6mvPJGfBNhiGrsDAOIel/+fLP8Uvd/v6Q/pldvvT8B9N8afhzWeeFBWXh2f3Ds5tbM96a+4fh
y1L953YSZyjmj05DEAV68ymNPOH/QoC+EQsaEiSip/z/3xvbjw32o2c8Md2PbvlzGfFqGqf2dv0D
EQI6o4DKxKPteByRmAIC+M500ZlgFEdchDj6smM+O9e/Mpgf2+q3nk8s9FvDn8su6sHd/q4//YGq
0T9dnW/J1nc3/ZuKHsRVBNgDyFaEALFD6H2yLcgZEkTEWACGAb3i6d74TWX75yP68d74red34//f
F+7+uXm+Sp/J7XibftJMr38gyP6w9dMkQcl90vg/seLPK3a4B10VATKPMYgRX+XYx+d8Jz280SAa
33/Fpt93e7h148/PA8ZBvgjDEAM7jigTHKzpHz418fAMccA1IH+A96NPhjSQKsqfn7Mzgh7FKgTE
IQZt9zE0ODs9NuEzTkOGoIl9AUNfJnplm7Ww5uua/fr5mZnaK6vN6GBanKHnz7rPNz4OGIghiUIG
8CuKoQ3IOwywu7t9CcL44/3/JcaBCzHWOln6PhtXvAc5O1ImWGUF7OZcN80qYzcdSVNHsqa6TnAb
F9LnupQs1j5FWzhJ3ptYLq13qtfi3E/bA6/NYY6qMM2brpW1GLbzQud7ABQ2iV24qhmV52SJaNZs
ZSyHHS1HcZ5vpexyb1VQ4HdBFZWyaqKXboavzQntk3jwwa7hYVIHtZNise9YBb+EvolkI4yKePCu
NIu5bLZOn3e4uaQ8x5JF3H8o54tuRbulii/idjhQUryvTJN0GN9MQ9dmYb7tIhpj5VdZBO2ctfnc
vVjXun/hVrOveRicd1VzRGLMdB42l+XqTNqVeb+LxnqSfT3uWRWLZDILVo5c5LavT87V11u3rPsO
r+9tMW0HvyrNZvgaTqujZksjPUNjktvuzTiRq63mc2L7xSqEJ6yiieaJCTBTeVjE+7hrKtkMOU9q
bK9EHn5ccJPNqJDVstwEVpO0ZuMlnfjerf6mqLEUM9vhhSO5lDk7lLpMXbONyUb600L1JDXiVzqi
a9InRalHKXB7V6xzIFFxXAv2cQw2OY5v66Aysg7Roe7FfGXb8hdatqNcUZf1ZS9x1bYwjnyVZPWy
53FwUXRd1gbRlrmm2YttcGoThiYkIKXUon7tXdypFU2R1NNyglMNr/p1KaTW7GEwW5mN82ClrfDH
hdqj5/i8t71RxI+vunIZdtzHoYxyftj6qEhE08RZjhmX4w23rkxaVFe7GolNFssaSL3aQeUub2VL
RBY8LkGRi0EVJp5PeSSyieLz0JhzPhvFfbnvfZu2+ZjZyWcra2DvRsVbX2xOTdV4P5XBa1TjJt22
WkaLo7uQ6RcbYU7WyPYZ1U5iv64Zs7BBKS4yFLhGDtHU79vYv6Cuu9Bj3qjV9ac1hC2P9VBIo1dV
UdJJB1v50nWap3k7HVDj9QGVHgbxxlXjUYxNI83WvjEY0dSCeKqKHF94Ei9yeFU2jiuP8ljxLUg4
E3Wah93R8G2SAd2w5NTxJLLFywg2jx66+TC1QxL4IWWRx+k0z0GKcXFc9LikATJNGkTowni8H/xa
KxTlqTNslss6TNl6mPq5Sh11Tlkmkhrl+WEmrFc8Kqa0EKyUJq4k6msh0WantPXDcqz6VrXbECb9
WgcqEMOrNXRpXLnTsEyDLMdkqja38+BbxzKO3mzbNKkyjrsEY/7RNSYrpmJKeJSXyjRxn7kqcDKa
2jfOV3E6i11J8g4ihu2Vvp6HVrwJ+zIRK8ZHNk2yCQOWksJzuczkaGoTJjEOWunQmmwQMV/EDTVp
7WmXMh6vh8AFRsYVwoqGdk1yY6iK6nxI6HADkumQFp0b5FSHJ1qF7mqh0hH9chnNnJCSMVXOcbIV
MU3E5MDtC5rGowvkXG82qdfrKMATZEAvlOb23YZ6LPuAnar1ZtN1uy/D5rjNr6rWmaNgRWZHHGce
F+9tZCLZtjNsm43FaizWRcXVG8T6YGcFV3qxEG/8ahMarTSzermpxOizOmpfTb7YxyfStT6ZLOcy
jF/Pa/y6qJlcDW8vHN1iFQ9ut22Blax0XoYd7NTaDmng+x21JVUhntfMeoiyS5G/wBNEiyXX7eMe
gykWxS9Daa9KWp5vul1UtNRqMnWX5BVYXVvUHDzVlzYYOqWrLc2nMVAoiO+3dV6yzaFGRpyYjAR1
fREFyzFsJ1n0o8wrHqRs1hmuSKTaNmySfJn3UwPxdw31FeilaV65StklZJJHPVdBvMGWbFFSBmA2
nfeLRKKVVTC3chsCKnsqXrO6k0EenXqwt+IFv65wfeiHulGsKQvY+t2cajyBFxLYS3WpUAvhbrZt
6maXdaNoFO6iB7q2kOJ4lRVeF0lVXA1V9A7UjethZqkHl0uXevMqqN4FbIthc5mDjgN8TuqsbIdI
VojPL2rTK79Rl9A112lb9WrtXZHWvdZqqfw7zrEk2HZqrHKj+mJbM4z0OY7rj5Pt3ua2qlWjlzWp
61Dpachl6xiCSbsL1oYPJZlPQxS+01MOPk1ZLUPXe+k1DH3la9YSIy0urybbEOnD1ijXZXhtktXV
q3JVOO0YrVOqm6wfCwzLYT8gTYvUDdUgi3CBCK/yEd21blsPdtWvyFyPsotdKQd/jD2Kz5vIZcCR
tGybPD4PomJUUVPc9Qi2Y9Pjt8bTh0X7a1ct5lSbpZKEmkqWdaWWhkIqRPp1tKHzIoIlhSx+iwoc
XkA0Ud24D/LX2vJcIUAxEhAfT1GVV9mGzQrOJ+QmVpKU7jEQ6XID4EEVHA8ue4hUg0RkOPeLL9Qo
fJjG0XApnP9FFxtExL4N1biWpyHXy4UZCU7XeRrV4kWglrUZE7saoyAO3GJSz7LtdS9rP/aJplSS
UFw0gvd7TftN5cF0WH0wqiCLWWWSMAiuqrmOUh66ex5Ahot5+25d0ax67K7zjuKsCJFTnekzXpen
Gjmf5a4bd7C1srKHfUiKN3MU3XSxvuCzJMscy6pVpu2Z9LRZVVB2TnYdWc/Bq/Z5xPwR+y2tbFNk
fYiEhMi79/VyXWzRMUKdTQa+rsc8p4GkbavTqMm1Cs1Md2tQvPYVmZIpGrZdPhUymCEM+Vq0SaGF
U7AXIkU03o4dpJdoGnUywmm5LLm4mFDzEs7G82Retl3c5lcLLzfIS6E5Z3XaRwFEiGFbJRoh6Var
zWBx3HkU9pAvSI7UYFSHTbfrAv267FGYluEQqHKcX7R0U34xXbKuRS+5rR8ah04Il2hPHfhz116T
uO+ThniICZ1Q4zjFEtm53DkmZIeWC9LV5qKreKtGOp4vRa8lcZVOu3y4YIF46Ta/Xa5BokldKG4E
UVsRHrfYDNITOx56gHjOWKrEDHlpNmy9xMV1NQTtbu1hznoI8PWEonTF77Su7hiA0nSl/Usjgj1r
hzYxfbgBqgWgQmozqN5QBJlCvGhUqR9xgYeLVVdvCXf5Tmu0wfWI78IxbbtwS1wJqCesYNxh0Atl
atiE8XYc9d67hPd0PpF2SUtBvPJt8AG102kMAfsSZKqsWnt4tiuuhxrf5IuFhM/im2KyrQJeQF40
83A+luy1QYPP5pLtQUHcTo1ZLyrB9HmNLvKuy1MxBW6/FWjPp9nsWb2NWYnmUIXFFijRcX4Qbn1n
NSQbnpsocfn2grDmXe55+TLy4yHUucItswk4UgGOGV8OFcD/GVBsxWCN6pVy1fXjueHRTSPeN6uO
JJk3o2YAKcNSDi/GoVfb2tRJzwXAlCEEfkIlXZBQq6XbycUBBJSm2wH+ejlSIpdlhiwclPd08Nel
g6xe2Q7LOhf5QRTzjbVFeNJM3OU5kITAO1kZZmRUXI19rhNSINhyvJTzQHW6lJaociqrXTEgptZS
8/Mc+Y95r5bRX0bjCtQmh2cspURuOgSLRklXmpes3W74Gp93oc333dTOyl84S4JkzYM54Y9uPEI4
7DjdZL1Nv1T+TcfLa4/MB9ys+7rSQNIAnoVEvCBV/64K1yrLc2ZlBOwA2Mqbpp8IpAZPDoGIr7ql
e4eNidWGAX6OQl/QntZSb+7KB5DVug28Ni7wB4GPyNfxXk/CJOXm+wMLh/cjALXjIJYjbYVVUb8C
qhezCmwOn3QDwItllW5qiXQLu2VqbhZE4guOoYKqchGDm/ix8t0jTYF8j+AJkMi3ThWTvvEtLvZd
g/FJNDZXZTH9wgPz3uahbHgwXHS2BD4zF6egiRNBwhVwhL5xm32Y6VztGhRiNURLkFhyLOgwnbOy
wDAZPiVxiy6rDsB6g4crXvEhndB4WnHxdnJznsXYvKVtD99Tm5f5mo8A0495GPbS0X7XI/SIseFD
LYR0G+6TAeBWq7fmcnTTCXewO8M8KJOlAcBtvD+ZagYUVfkYuOp6gKxFDsWUP3TTlo2xWxNfLbHE
vbsGEKv3JjRI1oHFGTD4l2aM3jZWdEk9ci/L0Lx1pHsYehTvYG+/zUlNJBxtxYrl7vgoLch8cfE5
G4BmmJpnFndvmSjQEVDKmHQiftXa8z6YeTIiILZda/vEkRUfLCqStRDLdU4BrZfwHTYaUlNbIp0B
uNVjwG2QRl+ZrYOIP7jiqmqnC6CqWYtZLKMm0nuy6Z2d6jEdmOaK0xnYTVCcz/r1FpZcDb2v06Kt
LgOIB3AcBw7kRieLcpwkG+ZBjgE+FlHf7AIeHvDYnE+F6p2O9mFUjlK3V4TA/p+67uXsMJLcu6ye
XIo7s+4N0nJpIJ8PsdYJ0/nBiKKUpa3f43aqZRf5Qy+6jx2fUHphcexUW1VEmS24btYyjRkQelx7
wLJ64bKs5t1YNrthNSSB03jAi54o5qfiMtbhu0B6A9iy3zisZL5lc6yrVFQGQ/T2OIm3vJIUPh5D
/xaA6L233WEdzE3ViOJQo/ENBNhB0a151eKcXhS5g4TSTEnUrae6qmbZlFurCpdVDWgUc5NHCd6a
l/RoPa1e5AVswlxHVxuvgHua/hjBNNQc71w5RQqDGgQctn1PzJS4qj91PLjO23BI5rG+GXBbq8r2
xW7OsWr9YQoGnxYD8EYthqu6bSXUfTgApRN4j92I8k5/GEj8rp7Ht0ZAJ7ZoIaO3QSXIBZ3KC9dW
Mu7r9xELoox15KLyontB4lw2gUiXqgeIl5dvB97ugi6oVeSKvemOfeDnHaZAScQUvWQNZwBa2hc0
AjjRBDRhHYD0JousXbMC9Ikkqtq3EFy3BPLcANJUMas4pRhisoghwMPhL1B4nrnJjrtyju500ZYJ
BSfZMxBScksA2q0UKzKu+7Vpt8T7rZKgoAzKsb5K5lArPuYFXApAJZkARrpLpk8lHa8gl6a+XISk
DTKS8r7cMdTexZOf9tqXdyDYfKy7xctJODDfctlGbQxZj2MIB6uW3AS3He5QMtb7iNAmnQFyAdMH
B5scToOY+ZSF66jqoAnlONzhZjnPJ5a/N7hPEbC9YhBBQlYDBMih4xRE+kLgN8BBL0VVARdDZr91
87nu32+s00AcEpCAQAzqwDpLTwoQbGJgn0W1qcpYtfpRZ2FR56C+VKMS3GHVdXSHUHEx8nE+CORl
BzRN1iVogzTsC7mWHVHjUpRJwJ2WaBjfD0V1P8f02ugx0ai+bMOtP7dW+tLBVu7KUzixMlsbD8KP
Aa/otysRFPWRbj6/Zp4kzezpJbA8FOzWKgJe2o2FikmncG2R3Lh7DD4OweJXSI52AuxgABAD84Tz
4+EICfNt5UZ/wrzPmi4KQY0KwbdnfYgnUOVGTQJFLH81zqM+b/hyWcQtz4bcA0HzOxMDBY7D4xg0
EDVMDMyrHS7g9GbOCu1fAeyDqT/ubxoir2pKjnHdfKSevqzYBqiNsTuuw/eNy32C8+BONP5+NlWg
WgKUKteglm1XhSu7Q59/xCFgYeGNP7QBTxDbgCXXRoZLN6VhTrKa1hVIO15IMcCdHI2zKm+7cD2n
bOlUsK7QPSCTKmIDVP8xhYWolr5ib5AH3pw3PpesW14BI3etr9UGTTvczpK3IP+Vy1UfFmY3b9XN
hrpq1wcgM9lYgjYJYkEwvaiALYEIutxPJCp3dTnptFj4zUCGVpY+zNhEL1g4v5zA38fuYonnUaFp
uhlY8aZs9Kswx1GqPfhZZEoVhQ4nOQPMPuYEKQbJO11hA3V+8mnpg2PXmygdwz5tDYA+kIOLHc3B
6FXHYQmMaLOxWq5iw8fUtxorA1hqP8zBewPJrCQL4B09hseeVe8nZC/Dze6cD0CXM6gAwDEpqNMu
JRk2nY70fYRgrdsZNOOyim4caFeTb4D6QWjQIz1vmq56ESxv6qUs07VuUzbQXOaOfWS80VmOcoCQ
I+og7iRBABPPcwKB/hqv+hoiz0vaRZLj+iMdIXZ0BNjswH6JAwJyRl2FWTOPr5fcp1XRXBTL0B5i
4o62F82hYO3rrZxeRaAaWlFFkvrSSFRxhacWSE1MLrHX9GbhLi0J7ZKqicvdFAiXLrFr0gIk32zo
vFGIT3mK+8iePv0AebL7/Jupgyi1I0QnYIRWzt2ypTGg22NtQwGjqLzEM2kyHHm7tyEtZc9cnzLR
CqlNeYJKjujEiM1fAhwnjLSnAUih3OoepJWqeiSbcZsgsrgkLoaPoOb90g4Wv+0qky1mN+Gued0K
hE9lX9cq9C643Ob1deRJfklbEIVmEEyLgOwLYrYjjaNXHjw9K3IEci/Id6D59WnPqyAraDy9G03a
Tk31fqDrvhqBKoRbK87LBflz028sKxoKQmdRgCRQFC6lUW6TFkSXy3jk0vbjR0OZVpHI+3MgZ8oV
CMSLXNi93vSQWgCynmyj0ps9+Qh4s++X/einJmvX4VREQS+D1oJ/Yp8BQaSnqlymI63aUhZm2RcV
slcDc4oGhF+M5QwpZhtAM1/KG9bT5SDyet1bXYPn+pZd5k0OiK/W82FMNw9g0/fbJmcOIupk50aW
uZtVyHVxWGzNk3AWTJkCdYq62KuhRQ/WEfeGASo9B9w3ypmt+3ld+C4fyHU/5R5042bMuo2xC2/W
U75UGQLXlRyYwgX4/ge9gaTKAm2zOKph45K1OHZLlBK8OJmvLd5FixBJ90YPLUuDcbghU52ufpqP
LC9a6bFJp4VfRy2oa0gAIWt7T5ORg3THQU/a0PYh2qJfZuCRvTFvqJ1WuWCyF2w9UCouANAmQxOu
yfCChtvHYl7Jy5ys79mg2x0pyJxCWhwTMbvxJg6rSuqxfQBl3u9tcGsdKJOoKkFRCbdNbajkuwJ2
uxR1tLN26g4QKyVFXXSEgiMICKEBogSyblG1zZUe9iJYihSz+kaM7mUZxsOx481V0cfmMPH2mgG/
ydA2o6Tlw76Zq/uwLfIjix40s+xEy6qRuKGyZIUSYQWHZLFO6pzfi6nTUjNIrj0Q4qktAayD7JmC
GuLTDrCxvVhn1l6bolbztMwQbdp300IeNoutjH1+smi59Rv8i+ys2Cj2dCnu+63qswXUYVMBDwlM
K22xPjBtJsBK4wfQeNUao+G4rDCT1dZ9v//0a4njobuvxg421UbyhvyyPd7x+UKOtyBMP10QceOT
pjRw1PP1MWHe6zEC+R86YNO6Y5+HjNx8+mwJgyd+ureoTNfdf3Ph070AMNxy/s29AL/xoYOTKoCG
pw2B5DWDEJ6RYnkzabxH46gBAfsGuLF93KV7tkBMA+EdpG0ZjgLLrtrnQAhlE+fhTddOaY5uaROf
98UrEPbwCwRCCms7nVmiOwl04NSCH4yisDKszTvg0A/zNsaptoee8L3h83VY+wLCbhyqkn8YvYVQ
AXqq9M18p4O4UvvbYu64XMcajpAqgMxL+6Fs+0qFwPil6ehDW5aJ0+1FTiugTd19u4ju81HUHGy9
GmZIHmR1qh7aIiO1ggQDh4h00aCCgHRa6avascvRgn47+GU+Drs87y66GdFTDm5NCq22GpGEwTkf
KGlwiuivte9zuQZ1KzEcQNSUHkGfKA6b0wfiw1esrawU2/xLwwEuuGn+YB0cHuflDpcrQI8a8hTj
4duxmjI6bUYO4tPh7hKnwTBecQEc1I4gVFB7RYFDwgLNJegl7rK0lVcAmyATlxEI+CNNwcxeMpvC
2QSVoMsQWY1FuafrR0GWlNjwUsfDB0YUnAmxUx7LbbJXIWvf2dLer9VWwGETIMgBULJZcgHb2kF2
1FbWzprXc5l0dbdfHXlb+OocprvrTHhpVjPtouY8XzjLctaX0i6mkd++f/TdOfqd7dZBA+n8fKz+
9ePfXtkW/n56Iem3i48vj/326eLLW2dP73osePh6229vNT1WGHx9xelJ2cLnV9C+HPX/O43fFTx8
V9nxpajoUyEAFF3+81KH30pDfiuRiKDHlyoHqNBkscAcc6hagYIlKDH/tcpBhGccGBqcHiD8ue35
s1+rHEJ4Rwpef4L3OpDgjMLbHV+rHAJ6Bm9FhQKq2SMM5W2Uk69v5n1nHqjv+EGZA4YnfVfkEDH+
WG0NhTNQVAN/YOjfFjnEVd+AxDmVmV7GLbMAndDg6NvJRvkuWDq702un35k5koC4xtsgdFZqh9lh
GNB0uVbBdKmhym43u/WqHnt2g137sK4VVVNHgOS5sTgQ1IiLEkQKDQzec34xLMuySTINfYaDLlfV
VMbpN1b4wcTCx+qMb6s3YGlhNgwWPoJaZXhH4/uJMaggy8XSVBkcphwb7tD1XJKHVddsVwu/pHwI
h+t22UM0SWwO1Qi87+/sTF9aCifdBi0obeYN739nWFAc+v2weMhYRKDkBeQmgA1P13v1XYUMhDUx
r6FqH7EOgJK7nrH/z96ZLUeqa936iYhAgBDc0mTvdO+yfUNUuaoA0UlCEoKnPyO9dsTZ51z8D/DH
unGUM9MdKaQ5x/jGrPSsXMUyVqfLyZN0Lkw7LRwuJfU/wtUUUtXu+D//NtD3/t/LFIe4OGBbSAjg
niLl9f38f0EucknAaoSASMAAzCVV1T4I2Us1hzJPuiQqufIP49SNlyCQVRHOaw8IZIKwuaxPEsd6
AO3YdFfethscM1jsTbdM59FBVa/j5vL9pOW0uy79Cl1sgZ+ytdXdOvk6I6jSd4rO1Z2/wu1egQrl
o4nSu++XbM6gOdnYlzaQMjKz6Iem3vTx+wu+XxZS/c+3jG7f8p+XfT8xB2BNknr08+/vFCweOruq
cztHaHC3jZqtWZcOl3TgDBojhPZiwlF0N27aO7Wb2P3zEkgA6tRatKS3J//52gkahIHamVW1kGr/
/WDU1igBVkd2//Wgt8os1lRcvr8YZTo9tiy8UB76GwRx3u3qlUKL+f48tT28CgG3pZpMepfcPqy9
y1hn58v3Z9+PE97950k9QxwHwPOzruufg6rpXYdjed7LaCjHPpDn78fGNaq3Akfhug9MVGfMSHr3
/cz3B1PrawSP+vj9+NQwDXurI7vvJ/+/1yqP+Rfb/KqSAEbULDpZbOvcQtSFx9rgnTYVgWZT2Tjv
+njdMh/gyN16+9Ck9XZHqkxKLc3++/GhJS6f5XyT7PGKzoQuG1TQ7WLmqnyYuqRo3F/ItyaHqEVx
xflPvmw014SKjATJ+BYoCUNsM1W22aUuPCnhAW+wDYeep1coglMgYXzP4g/0MloKbDSlW2hajFhw
+XLz1hSYJXQis9sTRIiLBRcvT/rkJZXTsjejDrLFi5ui8oZLkLppP0bscRhXd1G8d7s5BZEl0TiV
Q+tNZa/1diCd6DK7TH4+0B4VY0euCFygpReiu6zJApnDG5eiMT7aeF0/4nitdjpZ34kHzKtfLkmc
qCxK/e0g6/o0PoecvXMKA6TzPA3YqVL5ZOsdZGIUKWsCtmkmf1rniYy1+kN5Bl6OFe+M8w3e1kdf
dGTYpb45JUY/bFW9W2TtldEqskp59XGlEwzS8HnQERRkPo2ZrFDU62bMDVzgWlY0j0E+nZuxKZY6
eZ5mumRrXX11zfIch9VlkT72qHnd8pFiNVVrLunm7WMZkAyCCgcEMJ5J8Mrbsez9SKLMu3Pcnw+d
Qa/RbCiIZ68UXTscXG/ObByPYQr0CqYJQZd/6erptW7+bNI9ByG+++3OKQdv2kUhvUvX+i/skBqN
GP2qfafK1gGPqYdcpumyr+fxQHRcou5JrXXAyvr3iSwXj8VVMUS0HMcP7Bqf9Rp9bZUaoYt7IbTt
9u77+uLgeBMuxt8xqf3MfHiwtkyi5ilk1eMGNovwCiCDfIhDqIl8uIcAeRcmqi1IPN1Xm2XlNkma
mTrghXRpijNW3LPKqGLzq8dmFA1ALZkZf4Y239M/Spt944VxFgpIyik+LXpPHFPC/tg07Y8WPZkk
uGydC1CBQzcv06i987QR+SI9f0/ciN5O1geNav7IxHDfheqFyuBRW5R6ToMji5PkOjGIBH1YOg2C
4mY6oUNtsW6d24cDWoYmKeHhdsdurfcd+HrwT+JDLXDbFNPo16Nrp7X/TOb2QQZTm6PIcXDNAR55
T+tK+5OxzXisE8iPemrhG/voGg1a5QhvUxv1OzcFn03v7fzQ6y+kDg7w/sx+Tlm3bxpWcJLmTrLt
s2mhEQfb9APiTgizCm57NZRtz6eipk26a2DLZv2YAEQS64nVbQP5XxGI0K3K0vikItti2/OHly71
77HtTx9Dc1IS0Nys8XtEpC4lgvoHlniPKtHpwV8WyGLo274/MJUuPXSNuC/ieq3yePbM2WIN/uef
zRTg8yESu7ijv5YxwRPfj1UtmYBh1SE9SOpD29nm0//9UKfsvz/9fiKg2IfkKo6dWI+r6N/itr5X
Y/XpAdXsAqikIsZtDsFN46ZPcrqtqhjjIGsri84BZVi03W1Sv3/72usg9gSnXOCLUxz4Fqc0eaw8
EucbGbuStyvAlJAU0Z2OdZv3HMqOo0/Vgt6oZuD2CIXyOIRFOwFpJbCZs1Y0tw5OQRk3SxGlNu9a
D3vuyLAB9JlH9HndN2LlRRpBppoOA5C+Je+79pXNqst45Q4NrbrSUH4fWsA1wcbRPEFZWaf7bgxf
KpwAxZTU1c6rzKWzsIg76EwmHA/WXx8SDSyJRBDL4r8qUmhd+TNwi79pn7s4Vhnr2S7GlrPrBFax
dbLgIhyLYL71e9z84LF5HPn8Y+wWUtQjBC23MK/gVqxZ1cal9tIblGlLADdgTWETWFj5fmyA5Jhz
mwxDybzkuHrpQwixIFdNWK7cPIiaqWzQncBmQPLVhQBKemXQ0wXPfgUzd4iygbDcn9R7FMNfMIoG
J66C32IGQLcAasFVlY0igCHpSRTfbxgU0bYMoTw3MAliPpmsWkLAQBmx6BRHaKAe6qqdbcdrHIsL
HL/Ma3/yFECG5lCSOTA5RcyWq0p9yc3G2K6yZtY7Zf1HjhUQj5e091a0pvjpGAxQhhCMirGiYjeB
DPVqQfIgNB/wKe2DxzW+ffKglFQ4CNaoRDNxV+nhXKUOvNH4kdo7Qni9N3w8Rgl5ZH5cZ3Kez7IP
MiB80PW24WK75L0N7fMwdqce5g9dEsjnmfSlyOQClDiNj5OZUHvKKEvaxICGsSXp+VPK1j+TdQJ6
93avlugRHtADmL4WxYG861WU2xnnYcKnZzuHZ98GRWcB6YWjfodODnoxLRbwAXARuF8EfjnL5C+g
LwIW6rDFst/1cY9j1FsTAFKgnzRMQVovPTx4LGmAb8d0i4GW6OZce9tXoJ0uRy+9JhAYEhn0RcvJ
Uaf1F4xf3KyeF+fJVDc56Ix7Blz0pGLoFAKdTtPZLhv8FagBw7Xf+PY6+AbeWoM7sZG/thsvvYqY
Z5uzDxXvWUZDHNnNAKco1ryIRO6LtspGiCklrdfCh5jsZXXIUdeCMJ83ERY+C/oMC0hAk1T33krr
bKta/JRejtka8BMYbmhwN8ljXV4Dr/5hhTolDerEVrU2a2nwFDT6SoKQ31QbGBeAP7Qcikor4FIc
qyxO0mLY+gv4xEsILz6PRMshkXuwq+bbHfWy0PppDVBd8GX+GyoBYQ6Xa2weptX8sY72YHrHp8bR
Czc9nO2kuk/6B1tHIWycCscyM4BYGlfUnuB53BWjAbCH7fXGFDV5DfUpIRC9QWeKM5P7Zt3OU4Tt
CiQbufhei+MjopctVMXqqiYLVAr6OMZ6QIKky9foB9wWoMogUoAAsQNplMzoQi06mRpVgmwu2zwN
BzrqDm7mwHNrX5c1ZHsfmzAxTJ18C0d8IvSDNsFZ1/OK23UBt59GGrarEfJ9q4NygFGRCde+Twv0
wcUuTaEJjggwqfHETuhwfKyk0tQjttpBNwfHhyPIRHFIW/3aD+kXNKiXabyIiXkQ16L7BFbrqQEE
5nU+2xuNu9dPf/dr+lDz5A9JmMgi6u1C1EJnVtPHEKbLUG0LjOb5LFI5QwtscW9GIP1x5ZIqvcoe
iEHjABtYXoN69TW6Jb6WrR5R24vXysyQTEFn6s1hazdRzroenWI9wNDoSTlTvB9RXaN8j+ydsuxF
ymHKAGmxHKvHHmA2to0omSFjGTaQv5sJTpw3dYWL0x9eJR45kb/XyY4nH9w8RGogrqeBd2wrUUFM
p4Qv3ZZ//1P26OkycnvB96v++YLvrw3tkGzl96Pz96vS+K3n9lrh9Cdek6cpO9KR3Vc34XKMVqCw
QEMUwGLqolKn6bUhrsvW6DMJ0agCHkPX4c1/DAlhHtI+68bhk8yUYKNiF1klcTZqDsGAhYUzC7p4
P3ZZuKW7mPq5YfI9NCHLvJl8jal3UdMItIC4GRtsnw/eubUooIJEX0Kg0DGgdcQssPsL4uW8jlaU
iBYaJEjFjkKlbS2kzOCv1+7DkbxCRSr63sgsHIErzA7iJbs2rGl3i0WKQLVZ4hEBgm/DOb1KW6Ze
vLspsWxk8UHAWY6bIKtTOAI+zjwoD12pBbx7I5jKfQmaXsrnYdtKxEhWmKLkxaJxi8y6q+D3rql3
rUONe0bh5E28qxTsbQHPHzXC200qYFk4uXztw4sOamwOm/nyVwGSZTG7aRvOK4qDPNXRjmBSEzQB
hq3ChVm3GhgvwkY5H9g9/uzpNAVuOpkE6FWzpFBP8Q4BrwfJCF8bDidV6OZ6nxS+W7D0A+ivdgN+
D0/12SfjtGvDQJ5mhxyF8OWC5eF2dTJ5O4gvhaJdnaXBrNDNqTDz/aAuCLOonmJ5sMSF+2hcVN5U
W95X4SN8j2esXoBjpQ60RMwGgKqGJo9qVB+XkYtSsPpswA/obn4zMHNyvx9esEabPfSfeyFREUag
A1CjquhIhks0V9HO9Om9bMAI+538Eyw9CEXlSaQNzH8+6HF8skOd5E2/vPRzsBfKDgXpmy/bqXMa
Wm9n4hfFQOOkQT0jVWBhXgb+PgrbKR8rwHKoXofTPNv3WxEmkghF5RDvgDNshTDkI5qnkk2t3MVk
eYf5+qPiAWIuEe9wtvTyVN+uYiAt8K1mSLNlmhDCwCoRkL/hKdENZRDKrtaEQMOW1WXjDZ0UC38M
3Lbs2UTR++H7iDnauSWMc7VNf5cFrASKOJalI2I51st7lFVZRdaToD6CKWgN8r42wWlAQ32y/pvn
+eLWCfyasAwgUgL1q1G6jf6njcE39oH5gEzZQmpJmt2QHm2yPKQI9rBYH3j/qCSkTtt7dVZRchcS
x8oFBJFLYkwt4zgi5u1rHrtu7yTgPujq5XpV3D2b5dRJp7OxUQpfH7wqU+2CqBLHKopgT8bVGwIx
QAVuW2vTwsBsPVbqdqhe+gejVmy8IF3CioWZtsNemsUr/H796VGyN7O35ImBIwqSdk/S6K/sYzTh
yJOFnsdzxnvU75Y9Wos9k+2C8csswtzJib1tCf8k6WHuQ/9MEU3PBfBvK2qbNfK+sS4EYOB96hSM
jPb13zqGESKTDUBvIp45XEjAfTj5nfdrWsRbCKbbxdBvqyj+5Dps8yGdWWZI+oXi5USlAbpG3kSf
LgXD2cANAJrY56SI3YabSroSB4jDruJfffXcrQ4MG5t4DvWTZP6VLiN2G9Om+WSio+uBCGsOphmi
jsuAbl0ARkGvVTUwOFbEtl5Pw9q8dp1xOTrl+tD3b3pRcIj7/jK5vxE3wyFE9KyALYtgFCNoBBOZ
FqFIbYZ0Q1dQ6aAlAYvbACFkLYIHyjwL52cGUjzsJnuUZOnuFP4QLLNCtMuOVfMKj8tNx4QGZ8a2
JK91IPMxjIe8iZELs177IgOvg8Y286xiMLswZeukwFkAGvJNjBAIMgJZJPkvrha6ozrG/gSuHsVa
ZbOtTfg+oKbJKm86ogkhZzGsVxcBRRGeHyEvMla7qPYvCMzM/gHCubdbRhvsO+9ZKcNL6X4CCqv2
g0mhrXC4+HN1Y8sDyBEbDqKRw85LBj2fQtwMk4/g1tSEb77jRxjxUzEyw/cpSCIVuF0QhnInKiy1
rpEXukLkQrsONBTJET++Q9Imzg31322b1Z35FYwoPgZL+N6DnAA9H01O6typSui65zJMMoJcklnh
Qs+Lf/S7Oth79CkFXJ0nVMBDizXaxO0wtoQBPBD4o2+1FGJstFQrqXY3bS7yAJHH65BHtCE7zg58
UGimmsArFrseUt0UK/DenVP1b9RkOCdH+pJWKcwHTgLQ9+gutMz7EKQtr4GITS46OWCoVRi/N5MP
2w83XzazCkWtn8EVHcpUALqsuglrj/Q95OD5NNNNYevnSZGacM5Suvo7xhxczUlcNkWHcvMCd8Dd
o/ZNhPQVOP/M09tl+eXQXNFenGYfh+FgRIxA3c+wTm2hBYKldX2MIxi5tdXkCo3r5xwoXhqFOOON
Pldb4E5+dESrYzK/36KMh9HZcfCRUIf2FlTzqLaL26z3mMTbnA0ISeAtz0DRf/k3IRB8O4xJ5ny4
jz6AtwpprcT0EDVjLLrU23Ij5W+AoqklMHba6Q0uPTpL32SpS3XhD6BKjfF/UMN/rrN3t9WNl8kh
ehUrEo02YAQQGAPsjTDrLpZsb1U/Fikqyz0zw/Ogmv5kZft78mh8CCATJ4uXuahSgFbq10DZi2bC
5U3XnivrfRH12jYhelQCrTRI3AUMzC8drG+MLUH+XfwsCci+uruKVnxhLsqCGiZ5ShKeAp0H4RgE
+hi5JLindtlt0Yvw7fzAg6SQonrhTqiSDctBNgAjIXBA46wgT2LF4hbyVw4QmmHnmHGcNCB+eDvP
GeJ8Bdp7W2Bh+dmiF1cwZDsh1jgwKfAEZvl7RNLKiajoY+HuZIe6eqwbBLvaNYRaLDbs7fS+igjk
j/iAkxGrKAwJCgtyCDlKo9DaDzFYwA+1ehuJ5SeTNu5e3MgROjPEEAP75PnyiyBRki35aCco4uB+
LkMwl6weEe4I6K6JLVQ4iCgKHZqa2X08b5dklfAAxt8zGIB92MijXqEIdn39GIlJAuq6x6JdL1Pi
ozCbuzxYt3jvNfSKNSsyHgwNsgxThttuPvoxffKCct3W7uyzBgQi2koPd1tZQb3JFM6B0jDqjmsI
YhvyrGZbD+AXhztJr/FgkjxJpg8tlnm3dIh3xtA0t4p0+1ufQCKve4qmFUgxnLC+70sysHc3EsR+
k1qXqQREA+vaHTpso7jp7qO0motBIKUVI8sMPQz3eIAdNoa2IPWv+JaeVLrLkwgtN4EviN4KJ8pN
rJ5o+8dPkXlBsC6zbTXeM1GMA00PncMW4NP5bcGwgbJVaGFbf/6CbI3jPPR/DCCRSok+AOIouqTa
u905qPGrTjd7PcKVMOLZuA+grCZLUgQkYjHh4KPhcfWx6YzsM+FhD50fBLXt9blew998Wev7mfX3
OD19BFIHGEJIvwDvXd544E15OgBQTELYspWQGcIsKA0EqBjwRnuBGi0fA3NKCVRTgBGQXQouY7of
rAHl0QKxW33dFXwZ7oJ6uMRwijI/TbtsQi0WeSrfKpnu/bA/8elk2/Sjb80DinZWNoFFA72h8GhX
iFzNgjTUai/OVFOm2FzfxJMQguABB+RHV8E14Sb4U5tP7C4KsmlNC1LLr5SOiBQgSmrliPCzqXdp
I2kOZ7PJvA0pKb1dJcohNM92RbBu8zPqa4TkvbKpZYwqdE53gHfRJaZ+vnaRyuIEvKHp0qNuJnno
KrQO/fLwfenoGL2lFf2iHbbSxn/SytHMizVqPoF+STcB4rfVAnEeZzbboo+m5y5zHYLKJEEH4wyv
EXujyLbWOBuQ0y7QOICVJzB5kIGsEshnqYp0EfDEZW1Xv0yLGTO+tvH95OTejgxAfT9DWgjG0zj2
YC6a9jz10EVGHCJw1GHqxBLBk4YfYjBPII5RFHW4zvMsEjQT6w2mszieVvLkvNC/8aC5HrojI1VS
AB5EqQk/i4G4w3E6oV4xKM7A4J4CfiVjZHdzjKj/5lVlt1WvDHcG0O35WU8AmnuF33ro/HwegHoZ
+JmL59XI+AK3qdX8IYT6WQukG4cqCPLAPzPVwMIC85gnqX1gU/RhbCkkIodJ2FeZavll+QqRlZuq
GQdxD4tuERB4W5wxYGmKWeKHLYjRtXF4mKrEHsfbMu00krMoI2PPIv8r76NgOtNgO4QWBmA7Ai9d
Rqg/xL3FqO9dNH76VQKgBWDNJu8nCc2QkQFXC305hH8iIlJ4/gbEOxAlHQHDd2MZhRPE0EM1zL/H
vn/iyp4V6ws58IJGCIAhkEZguDafvq9+ALLmEzTTjUMpJJP3G3gu0mEk/dNJgYTsPpz9Xy1/25Qa
djJpvsIg/ItT7TzaDkgz/+vNAPaWWyb3hSOckoNJB/iGHZc0Vb7GtZ/3FNB11z6tNhqLDaIXNppS
ACznzmTrbc9PcEQA6F3qHYxJzDA6dXAx0XQidE5g0ANvkh9S+ydBfqzEDGdrwwdpErHXleftvYGd
/BnX2vOTO7/ST1DFkJyD7lw6rHo04gmmTKDIqnTzALJzLlZNDjbdhkyLGfGO1ICpRK0DpWu0Dy7R
yC3W4q2najpPNX1oifxbd0n8qx2ivEv8vCVIq3ajOKLvuve4OCCOchx8GefQOt+QFEeAqY32lWX2
uIT6y8dw0x8xjwBodeIsyfSbKrqdbQ+/CHmiJ3hGENaciyAF0kPdgFjtvACzASB/RET8GLYuumC6
o955bg0et07QnK7DH6rgjsIQswXciCe+1L8p4FaDgjGa8KUAIOFzbvJvqo4rhPjeTIclQSA4lHbL
i7rDbYAj8HdI2c/Et/H7+F7X/dWmTudxtP0J2nA+jp05jx9os6ESLeisUVA+++gvSpaqJZ8TcTGL
b/cszJEFQx+SCp0vnnipGuiDaZ8ANdVQNtd4Q9iknJvAx5QNlL0sgBAytt09C5HKSXSCXPpyYxyx
yUMsCjLUG4sQy4Gm8yeCGl42xpE4VHBWF29EVsx0XxP2tDzhOIrX9mtGUBeFWfQSOi3yXkK8qqu/
c8iLLq7lte7GqkDe6AFu/EO7IPzDu/CEIIa/j2coStFte41G/2Fb4GNRSLt3aiRXEGftdRiDfLea
zj1VIqVAJXFWu87fjSKOM1Xpkxf3SzkMfcZidtFp1e8w8LHdhRCTpxHHokZ7k7WBp8A+xKcqdDFO
5ugNx8dZJsvrBmY/jb1q14KpATla4XxIPqupffVvTVUHiQDP6+0Yht55gvmAvTta8pW4X2LWaLDT
xp4j2WIfw4HXD9NOdInZ19TmJkRwTCFdXfS4AVIvuUIi99kXQGwo9lH4l8cIsAOCTffNsEW7Fd2j
t7W2iLs36I4pkCWKuFXgLgJykjT6ZY0r6C98rO5XGCxwn+LDUALuVSfVyLsxhmRQaaz0Kr6DcRTn
0HZKZNXkedXx4d/Q5r+hzX9Dm/+GNv8Nbf4b2vw3tPlvaPPf0Oa/oc3/7aHNfsSoLHQgQwfQpZYE
KFm4tr9aBWUO467fvNVPiklhEIbPEwzUGtgR49YWZM2TB1cH6kK6dIKgC5muJqbAZIm66EWoSgRz
+gtmMs7gv5bhOlWQK+Ye8wIDVb/NlBeB4OEOBNcnFTwoQrgPr83sXQAG4JpHZH6KEKfHlBQ42/5Y
/ZngsO/api27EQhHxACEAUqKMB6pXUsVbmX72U0RvU8T+hVaQI+I/PUePMhqq/eYyuD9AIZRtlsz
XOobyN/KlmK2nvemEHvYJ9704jOkfXtm8UM3/6ttE4zsWOiFkgmRTRO9OEc07BVIRwo2/RGRXJCW
M1TvYND0VKFRVEtoMrL6w+PS2bEQXnhnliU9uLTeIV2BIRkaYM6GOXxBVV9TbaqffuK+6NI1GCGy
XfWMEV3L8pEAwionBJ/v2gFdvUgfWQ+F363ddUohSFlI+Zlp6sfec8kFnlMxpQjhGrUhgb1F3U4H
27mH0X4FAH0fiPAXmQ5wuHkZ0sdUgyCdSQ3hKVrnew4DAL/lHW8HzDIJQoHAyYpBlZs7VovKxND6
5zlENx2vGHoC9aAN3d3QzCPmPaZ/6RNM5wjxCNB7I1t/dH5ninGB4zb1QamH5MeNJw9Ve4XHZoAr
2RyoGmTI0HtLGovcwaJ2ZoHp1YF9tMP4rNZtgSvBEgxqcYfWqUsD6Nvo6dPrFzhg24OdgU+0LG3y
avFhktNfXkXgWzRDmHlmeBE9+DSGOB2kFFAbkU7wZxDxlqomzoT+u36Mc/8GxfUJsD3ixS5GRwp9
tAqmvzapu0yBWsN0oPu+Tc/E1MeeLxIGEz+HiYTijCmIcDZYISvxWa3ioDYEDzrN/3axOaEHH/PE
G+a8BnsOut7FeQR1ruo9jAmArj9v7oXBwu5X/JbBFMB90VhXmAJ6QtAHU9Qwf5At65JzDie/GelB
IxS03wLQ4JXvvjDX8bx0BrTZUINCpwV3iBoONYH+ukaYnwj3PhxXWa6N/wb9iu3qEAg6rkvT6eHg
XWkDwqtC6LAFyfFIq7Acl+EpWRYYLVp8tiqxmb5tC+OI2HGtunY3xPSYBJid1fPkg48+DE0khGvT
LUW5W/UoMYLiNiGIP8cg2bJZJV02YjaJF7sKEx2IV85sbDHIYs6aVFnYM2l4oqnI+ik6aIzSSqP6
lfT+3cLaFTL7hPcg1pcq+NRAeDK6QWUnUI88Ovd4r8j7wKqH1uwTiVkySB+9YS4BKRAK2QmM6QdA
jvD/PKVXNjB3cB4igg3itjAX6rxq2KMTGAbYh68dv/H2cA3zvm9+APfCICVkTWElFykXIkMmvCuQ
vHYdLKluar48vUSImY8uBwROCs4e++UPeHoA/brr4SNRi30FAyiVuWFU43M8aLD+23QEdBHgtkWk
P+7cSzu3mN7jNyULfYh7cFMN508DhrXBlVjgV/ZbGY5IJzYIcgaKBYWqoM9pSYd8w/+Fc2Frjb8J
wGyAiZK0qovBDPhVq+qgwwUspg8AbOCfEYy3jHOJ6RC8aJSoz5yebJ/qEhL/u7TgRbb1y5KVQIsf
YE6k27GysIowPBdUnqZgL/tiAKJG1wcIWzVQepHsQpo8GNyrWcJcKSfR7o2ffGHY44fPXumwRFc3
Ys8UwKCQUcHABBdPD+FQeRhBmezTDtq6EcOfjmC5NjecNmoj3C8EvDJC/xB1MU4jEmbXYJYfphcl
C/yltc+GEOR12MzQzzqMeh1a7IQp/Wzg85WYdArqVOBO36QB8Ylpmy3B5J9mezETWEUKxxURPD/D
MPoL/qOtYmyw60+vgKk00hYOUCAsPMDX56hJjo3f5/Vm5F5jaECQDRRYKEv4PbCCukT49kW24qVt
4xdZ//Sa9SNYMJho0T5GcwRIQHk73ligaN0F0wE5/tbuRzCvWDh/aMNeq8bb9ghpI6nvQ5u9g6B1
dYjer836FZAAU9y89YTJWZheCtgNuCl5bBLvnQ3iIbDtPsA81WBYnjxD3/8PW+e1GzmyZdEvIsCg
52t6n8qU1wshUxV0Qe+/fhbVd9AXg3kRmJJarVKSESfO2XvtXEsf68G9emjMmPl3HyILBXIPYCpQ
yCBT2N1bmSIoLOqvcZLnVkpcbdNziZo8RldzTAPHWOZx5WGgNu6lG/BWulsj7hrIc4yro/ESDAg4
m3JvleGP11seY8T2xyDxb/PqRdMeXdwyLOAzJh07cp+Loyadbl3lurU0x7I/N3p20HzvBaVK/jhB
8nN95axMexj2MZhAoLWaufbCP46JHsvU1d+JmfyhaRv0kAmtTMdMmz1UrZLHZ2qvsTz5qLeemhjz
DG/Hog2mlnshNndtAaFQl4DAMAqIyOMewr1utyVa7jC6yAxkKxAhzEzp3hNFxfjTzdZ9Wpxio7SW
qcObXGjNFtzkhWFBjVDZb0BsBq+xEYCJDa8otU/S7R4scErLOAxxrem7afK3lrTubKYldYmaVegD
6rIMoFoGUxol8xClT4FW3Zj5b9vE9lajMB9cvABhYe393hignEWvY1i/evkCKQIeHSNj9eywpcwC
3wlrQzW4J0OfYOsF8tQojB2ajKFZq8ewSn7Sdlr3GvYRaYsnPUQ53uJnbmRwqxrjmaHsK8BkbQFm
ma5rAPatmPJu2ycR9EjtLVAGkJAWOVVnLnM4TCgxR/2YHIZA9juV6t161K0/AvaZzSNRIhtFE5Jj
FithpxjfrCaYvKYcrxCFjhk/sab72yAbsV2HX26q3tEeA3eqoYJl8NF6A4GrNVrhuhADPwpAoTBD
f6/84LmTU7jWxnm45wTr2FT1Dh2YKbMjwKpr4o0dtNe/UN+ibZgg+i7a3F9XHYMa2X8ltpvuRA15
NEuvbtQla1FGe3Bsf8v+Sw8tNLTl+Bw3+QGM5p+srKpNOMzrqF8fFEiNhVFIazVkJga2AghMwHR3
Yu5nCGuWmacvKt06oD6weO5iPeqBKzav/D0uVtHt0sx+NUEHrEpHPA1ufB1dfdfNIkFLbLQ+CA/B
IG1kz/Uahz5kmvKtZ0aPjl8uanNwQc74W8cTzwbLEIaPZYS9oJDhe+NAycu6F3b6vQggXhmd/500
OBxMpsZRFj+KhvlQyDYCqAL2TMdAzocjZOJ/UG56sTQUMhMP+yo8+eU0LtNGLxeB7r3ksjy6BUq7
1prEBn/X0o803A9gUISmsMixk/t+die/Yz/6YbPWkpQSF24fynSr3UyRCUE6s34GLznUXn7PESEo
OzpQ64Rra5rehNf2qLiPXRK/qkLvH9ClLVrVTEcwR5tGZ3KqekCzU7CNA+9eqfgNmiEYRCQbttRO
pt4zr9VespjxMY4UNjygQFIHbTMYfClsdFQw7cdo9T4IFsb4rFQgT5LhrGOKmlSPM0J34dS4CR4X
1+LN7hCNOgxmZIpmvw/Xaas9sEwgMAi0lazA88laZst8HvYlibmJZPHYF+UmrFEe+8201eoaYFAy
fE1Q1xD1sg4pL7kKP/+S4biTGdPaUI8dijBGrWlVRKveG8pbXck3XFc3JN1qF4kuP6D8SV023KS/
9SHMEpT/L9rEc9njyZwLSQZNfV0u/Txg8/PNc2XlS1CCw8WOehaeHCFJaIKEaPTqKPMxZ9TnHoTR
HFSqzVKjjKMXqDLH9j/4C9wtVJGjPgK9eY7g1X+Xg34tG5jMQhm7yZUnTJHNcox9d6tFKWCsiZIL
pQTE+0E7ZaVvMiXXslUCh2MFU3Za5WmQXGPTNIHPt7vWqsJThj6uNaV7UUblXFp0SJAupbuk8Hp1
KD/3FQvtJdVC98w7F0+pdzVyl+3DgsiIYfkjOQaga6+FveOA2FxKjIOzoMzb6QIWMu4Ng5rUOgIR
wTo14Pa0chckcLrHvjUs4sF7Y+aKx7TfGRUcyrq6xtBo4TB8DSVv4aASwT0YvDM3Zuszmh1qvnOE
/lHq8cnxy3WC7Sf/riMPSDJzskQ2Ot7i+NmsuZtdo30x4x49XXVI0ncNwRYFcPtRONBDMS7upA9b
pzHHg9/8DG0KjUp1P4Nyn3CyDAsrQDvf2N7WS7tTURxTxwshqJr9wQP+VelgK8IApznHwnXsGU9t
TNlSlgVY3xEfHg+GY8bPsQIOUsOlGy3zkynmezrxq+HXSfweck+EnN04doELtq9W6zzVH/IuKQ5D
HGHb8u7Uwbsm7riXJgtWyx8cKsCdEXX30srJWpA7R+9YglLG/skIz9oJnT1e2L2pUIPgT1324Xzs
MUBc6o7zV9b+WeoUudl094b6oSzFQxfwsMglBu5VP1XYKDy40fC9odm8QTPcU7XUs5IFqxDAMzwA
Wo4pM2vkOveHY43PoLDyL1cUf7wONI2kjlUz989l7ChyB0wl0NZFLVLJ06XmXQ7FfkWCgiivWm//
cdJsS9ELmdZsHxiCRuxt3toXnjpmfXgGp8O6V9WvyirrY1hXywbPEu9VfJ1Sq9qHjp4sqVh3BuKq
yPCfMuVom6mJJtS8yD5q/55U7qfhL6xC8St0FIGNKu3NMGAv6xvqkq5gaw+kvW9QKKlRZSfY4hcX
kehoI7syBvFum7W7j23zDMf1XKY2dHZ9PJhu/hwa6m6wZdVm8JmnNYoQ0x+RH1eXoarLHXwrMjBa
qtygi78Ms4fc/ONZkw4AMGLrVyUPghSIcWZnRQs3oHflwS6GYxIkCARpGaw0Ox+eeXZXg79H6xPd
6hqUT+LKZuf7X2EWt9tcTk+9wYqZFAWj8NxzzmLwzlocfbZaoO4NFOLWQCKU8+8NBqfbU0xhLnLa
19ZUb2mWCdD/waYIq7Nlpn/R0cSLKoaglqCDRm23jLGzbryB3VdNxcrUbDBUUwHcPNdHhNbRFj+5
eRhD+aqbKBpakhM0nFFuldc0keqL5fjmcgjY7Hv7reVc58VuiDvJNM8hAsUwtfqNobvwibv5vJFN
xwFhcjDKV1kShgBpeIucbwVcDDVupzhv+lPBgZuzhrSx4rao83zx12jRNAFM2CIJrdboyQ56Gken
rkEYn3b11XUzY3YSb3rPqE9ggI5tbGfg5/WX3qovOIPyo2PIvV5Nh7GuYTdESEaLbZDS5gpFi013
oXIWuqFD/dZ2+RN6KiBOXmFRBXDYN/XWXCKW8Rd5+mBMbDE5QQUUl+ZOD8N2ZfhoGEa6PJQFRbjR
5SZroc6kD5Nlia2WfLi25qG7KOvtkNnPWtrO0ucS8IZvvdUywRuYWa/DykTLIZEs46XDCWcYBm5C
bpEuCZaN4fQg4N8NDTdeYUMJciXcS0KL071lWCsDS8EuqP4Q+dJyZnU2mtveAHA9m779iDuv3reR
96Jj0V1NeoDA2YpOU4HuSCfchMULm7ib9c+F6V+qFNWGhGu86qkJ1ikuDdzIPr9H2PornkG8r+G2
M0J4UoPzBxjm1vN7gDsRR2OCNsy0wx9xVEDLD8rqT07zFU7tTs0qxDTyNkiKeHNq4k5y/LGIuj5M
kF6g99sIT6mLJEsMFH4x9WlVP6EjsxaO9F6s0G/XSWN/ukVkHtQwQn/ssy1RF5TSLWSooRmuuoUE
xw8+cW8djRbWnJGYybpqsZGWk01bKn0CRAZsDDcubRQ0bgTVLP20PdMDCDd8duWj5dhWU/2K2ugv
WrwMaaVPOyhBTKrhW4I7/mM2uLqo9ZH7hBiSMMtAL8YnsLUFzTSNpbenh7rF0mespql51OS41sHD
LfTRRPxZQ9OoNLpksARXuQAcQQoQB1/ZP4pxOIRV9ol7tF57qf0AgPiu3DKaBabxWrAckDOSLDWa
xllQt+spwOrSgBideQgZqiZ6REOixKJ3SY0o9f697T/r4FK1o32tR/awFPrSUpfQpDLRsBvbItlY
WYcbHNWvb35I9GyYUMdnMUXPjqZNK7/k+1wHAb0a7qZMr4MOdZaIi+yC3Go5SvM8aQi/dFu+CZZy
8GB4j/SpBz5jnWrJqp91tzQOd0bU9E+NwCbsArYPNXk1FcgzmeHUagSxEBagjKYJtoUgtwPpGhAR
BOt4NQGtJF116sUTpnf8m3W76WVFUkvIn9XqdJ7XsUQExHLfFY1O6W9FbKKYs5Wpmyx1IDuNDHfF
wHfF04RD05ge/Cp+TYz+AVxqvCEqYu0NDo8lxAM4deDsORbTAMMDOFeFJ7PMnFuYGsEGHxOBBxLf
UKC8dCN9VnrX8Ux6x0DLHUkUhyf9ZZf1qLh4mDszUqwLN466PbRWVqdwetQEe0AX6uou4CeOtNla
Cylfkzn31h/bA/8OCGKd4y6lp6JDI9J600zQosVEWdd6/Ytr0PMctHHRIUTbN7A8XieZ7jOllpR+
8QOKSGvjTbzBY/0tkY8/R65X30anvhh25pzjKrtkKWelKP8b9+IrzXKx96zoEWlj/SCoT6P4osST
DyugHCbt4NXOyrCFODmJJErJQXvdEBhjFKVPUyUXm84N+0UdOf628CJrOWCZwO2IzXzwuEGcksGD
wClGIXfN2v5Hs230uloX3SbDWYSZkeA+cfpdCOHhOg3A3e2ufWAXA1ROVRVH+SlVXn/MjWi6Fk0q
l0RLwVv2p8dMPw4YEHSJjRDuZrnpCk9DTd0bD3Au1GJEV6fRoKWLI8zkB0Orvppy3h/ghRjlbH0N
YfSSC2I0GhvnmCweOvhfm8bMT25j0SxXxTHTIvUsnXo8AAEA6WwT8dTJ+b3VtQS0bp4+d3lor7ta
NiS0dN5RuTGdm7o6aVFiXSbObpffq7SmU+1ESOedSczJVXDgvawKz3YrokWpWd7GbcLw3JX1sqt7
e1nXXn0e8bUfOPaKrYLm/eCj+1v29RS8VfxP/PIUpsn4pnintrimvfXvy2risIaJTVxF5CeP87c5
mAMWDWjDe+pFDojZ0up2vfGowc9ccaz1r1PS+tffq2bU7hLd++H3U94UaEs5mEA3ZwhHDsbp458r
VXiXwXP9GTeh7bq4eyoCvBK/H/SBnNeVJYwN/7r4+Pu5OAFN4cSRvtayzN6DKUZU3YniNg7aq/RQ
aE4cMDYTGRRnOlzDmQFOlPUa0QyFBJdvc0ai/nhIRPtWp/wadqXNvhpVnYLJMZ+6adzV4Gvf3TiL
t03FnhVAgzkmtalvjaxZC1+az3Oc193ilafLbqeIEIHNlD7GIrKeAzCO27D+FqlSd1Pz00VJNMOB
M5t+yK1cLPME6nWL9BTinMynHXkxyzJ0kLvZ6WBTrLvZBod/kcBjpdWW6H5NHa3bjDN8myKFvU7a
bBjCCWiygim8iKTMUVryhOh2d+W+52bsbbEWvVffyzJv7t2Ynslqy9mzc32fZpZ80PIR3kRbjB/Y
Ywno8W1Mn1QO20Zrq27ZgGaiIaC6p1GzcrjUGue3+WUQF+G6Cj1r0zBAeVJOWK3xnz6D4CqWv98R
E7N1DWzt/Pvq97uijirIMKo78VzjyvUqZz1Ysj7KujxDSIRvMdkNcQIp+yprcAgiPWVqFHg8q0YD
y7Qx3eZPH3xiSBLfkz7ChEdneHf0ytmW9dDsY8M1rzDm7WURCXtH5wZ2bep+u0wzP+cL/38vPMPU
nkurumvK21RuZ8JtGz2SNlISQOaXEDZtRLD1RWjesG08kZ/9gGiLYmjNJ0aJHKMyFXxHFkFRRjES
MJIUJweVLnhaQmew6BSPrls8eX5l7sewVOtibJ2V5rBOO1WRvtswZ6Ly3eosHZhQxh97pmMz+Dwn
li+5+blKA0ObC0JQlZnZn1ut/BoL29nWcmww/vRWcp4CyowEEni1SEWp78Aj78UU2Ci4hY2fMTAP
betrhF7UeX0a7LBfJVnjnGzV5BchFDaYvlTfZn2sG9c/U7HlydpoiM1IJllfS093VwCNKLXnl52u
TYd5oNSYWr8N3ajYWEUxvo2l/PY7EFJuRGvW8pqPJkrUN9Lm93YG1Q+hn+VXDuzRIew0oAIFaPu0
eqnAUJDEh5S6yGxqvqrprlbfWIspB8Sg45QCM2ND/01IViyWeUUvFVW9Bpkz7B6pAtXRHkhfC7xw
uFvmIwNp/ZTzJq/0SA+/ujl4D1Tm+2T400bJZly2OW5lT9iEoWmtubPSjr/c0LfhFrI1EAiMp+5q
CMrinZGHzbQq1DfUj/qlt1p9k3CY+OcKL7W59RLWGlvn7Y+svH4vC2MP7dz5aaziTjksRZE8toEZ
nhp0tsueVs8H+SPPrQ2SIoss7RLKSC51N9BfoI0TjjdfadocCTVf/X7VawQ835qMr6wMP7xIOj9a
1uzqorXfKbUZxJjttvVFzrKcNum6qAwD6K0Vv+kenIvSGD+8jMkvGuKjU47yMSzLDsUzv6a0XkbT
8A+5Jyz+ad5b19nR13yBIaa7GvROs9mQ1YouAY9RrcOKjnI/lBsdRs+DkdKvJLLklFj8WDvO7SvN
DvBKlJNLi69ubb2rbhxGyIjK0NVXdKg2gLjprg2qvsUkUP3zBYKIrFNjc0qdFys31O5VpBmn31cw
2ruzqYWX+dMKtnFuYyRNtRIaYWxQGUSRtZssh1RFS4vvI9ypU9LUwtnG0Gp/l8aS2drlvxfJtyoO
07PTUfqS1FhcrRJ2fDbUw9nAw06pRS9A9WmzlQJ3xFGrMjo+lGChM/wMTojvIkiMx67wscg5LEOx
0f5FYBGuvKxNwOAZ5iuwtoMWAEWsE8fY+SMycTcPr3UfMpXxw0c5iGrjOj2cL0NroJN4FTWuBGbX
9yjbzVrJ3e/nmJxPq1L3jOewTv7zLTmDolOn4KQU/VjdEhlUp9rr6bRj0zYS9jBMQTFMQDbDd2Kj
mvsMdFxaaZlQjNv13QwoHOqOPJ6wbRic6ZZatXlHFkRSvheRBbcqan1u5rmT/ekpg8fB0jm/l6R+
TE3tbwXBBvcgSjGPM8T/ivzvIXTmvT89WDUIx5VVimYL/vzguel3PHTOj43BpIpn90ehtZwBWofc
ljrYkfzHMl3W6e3fqxyj7//93L9f/fdqZn5QshnLFsT1R4uQwauD6IeNh8ZG13R3ZyAmM9QzyhqX
gYGTKnB6XUzSEvu7VXn43ekc7KZ5LVYmWBQ36e9RYj8DZeMvJqvxzXTaeDU17nDwS04MeczRjFN3
dTPT3D6GevcIGK+6TSKub5xJR46iMSu9DhA0SjlTtUybrg326jXpIeayJFj7algY3kLfMg4eI0gr
MoyvyTD+uYDm8M/F/KWuat5FUZ84Wsb3gtHnuROSITmNRub8kgO0su1l5wX5qZps+xgIg7Qd0W1r
Nf+YgLlc2mc/nPe2ddCZz2nROLf5VVc6BTOIiaw0+ub1Nug9eSYYQAIjwqiHt3tc/L60WBLxvJiE
ymQ5+MI15TjBcHNFIXvWn8YQzuH3Ue3jdLz6BVgSR/Jjq9FyDmaf9K+NfY7baHzjfELiSEQ71Vth
4o7P/VydtbFKjmLyqIXAR4ctdr9QoR6x9FMZing3pc59YPU9BRHZqJFH+FSoMrojBuIRiO2PbRTO
PRagZxyW1pbbOsdanHMwQIzVdpAVzWdi2IL5RV9VPYDFwd4nIgrPmWvJ8+Ql/bHX2R05SZdMJZ/r
gZO3Gt7z8jmP/LkxTGDC/3tlMc8WyEwuSHLSbaFjuXCZOry7ercfbLujZ+CLfTnRhinK4iSLsVk0
8ztDuuh/v0xhesxTIFId9BpIe2Q7n9ENGUb4ZUkvWzeAzw4pI64yGqZV44/umYa4e4TIuKpaZk5Z
xpxO1M8YVOVKz0kgK4xt12XGDkT/B20uRDO92KEPix77ul6xw4Xb3scHMpHsiauw61/Ie2EV7Dw4
DhzArYrpBYFWPDiYLodOPtskRlhm/9OMzpkwnmuTqG0Ae3xqxhU8gF2WceRTYmeDSW5t+TEmDm7X
eluV9ZemeaR8RUiVsiz/Q0PS87VPLIbtziLcbRFzA6/jCR8nJQltmOBghDqQv3jK6c1Brzaie65j
iLOjvznDfD3r3cOEWzuBGrK1vIi2rlhR0hYbrUTjVck9PJpmrVcYRqaC+ttHbaYSLMciJgETS/Is
BZsYHzh4YzEYYWx26IES6OEytYY0St2C9Ahb3LbOhwtQlXdtnvSTbBztUuATCyfAm9d36r2x5/83
0MyF5gK4qCwBQk+i66Jqy9eCgAgt96OjO4hDlfgQUzXycfBubwrpPRktiA3doG1q0AEA1VN92ooU
RAGSj5CXgCFPH5xd2b316XtckmQxU7XDkDNNR6zysopoTXhB/QZYxdnk8z9RCTIHWWP3uo8Ow8yy
TdIJfrnIgIQVMr0zIvrqumm9RAmsswAKBqV/Wm5oQ8p5dp2Xer7Smk1pAgVPVcRRRXO+iqnHflq0
Ys3BnXi3LN1o0fTFI7DLvS+boJtlG9X5ETfZLa3m/5dpMry1yXg2Xyhq9Y1BUSymzx7MzD7v1AVq
TAFF0Qx3de/c8irXiIYA7T/BZoUmyUAjEc6t6LqPJPS1VTnSR9KiituZCAHX7j4szguabEPsxBjX
TDBJqa4HK+Y46abqGeI0TvSTeV2+citINTUep6jkOw2j3YWuP2yHNRNqGhAj4HS8m/1KD2takaYN
yT1jxoFPKxQHVUibWA3+SbHnf+dT82ZON0mk7IKdMdwW43Ndm/6aiS4g4KZ6q63sqQlsWjAT8rLR
Kbam666JOa13eqlCMiPKe66setsG+Ar1xkPE8GfiaVwaRDvvnYycBybxF9ecHXwmnDsdf6qdujBg
iLZErsPtawIo18ez7nQombJ8XUWcEe1AbwDvVJc0c44cuPF6mcI4jM9V77t3M+q4uZ262jfUIa7s
3VvhAQsqkngXBV50rRxv2ikCpRcZ6RdLQwmG6WHZ7jrvpg3g5ogcO0cdIjfCH65KBX/buVpxq2pb
6SYiQJklH1VSDqug7xHpKHmWIbG4Hiu0Gql4Ht0k/6PoBj94SDf8KolPrn2JfNPcZGEp1hlyxQfH
c1moazi/Q0vzO2s/ybmKt25qf2YkHe27BkyTBsYBIqhaumb36A8sgZogUddl7FXlDgi8Ka72esHB
2OGwNhYBjC9mjNok7QNkQv02BNo2ibgpezLF6lac6aGYt9gxzBvqOzLvuEdUlZ2hv0e31lLumWSq
DQ2C1zqNR5bVdN8imbglyj1mtI7IFkJXChfQY2aCXEXJMt9n1ELY/siNLaqxedT1mpRVjkEfQOpu
aOYAxyAVaedxMuGANy+vsg8B7hCX5Q8glOb++0ER2uMY2nD9fUVMCBQbkAT73/o66nTzMNXtV9DC
tJMkJc+mdwYumWZfDMdm0dFtlvMmDp/NKf7rAPf5CS19nWex82Gr6L3JCSGf9z2WZ8DM2pxoOG+a
utsfLJt0xqr2wxNj2vzcQsJeVcyQn9k1lpGM1bfetUsnHit+b+9k2yp+Tav6uyWp7UlZCCDT2LzA
yKqvKgrSK337ONQ/wNap7zSs32NOKk//OYXp40uf2R0SuzizdqlWzye1cCT0JsjIwzbcdh+nOEaD
VHbb3yOEHo/jmtaRtfxt9qRtDB+xQ5+oOVR9Thc/T1SZc/zWp6515i5GmkGIDBGycOLt429HhShH
4jVrnZ9ETp3G2FUsCE/K4AM0DfKKQP/OJfSbZhrUa994ULa8ZrxZ7NibqC6KExq4dTEHlEOrqE6j
Xtan36vfD07G7x8SdwfaxtmbVjs884zCcDJLuXaUJo5xMjDR6gM6MbJhwGiPLPzuVPEa7erCjzJz
UyCDXdaTaz1agkYyQXEY+om17NElbzKFQZ3DuZe5tI6m2m/Abs2dJdjYDMdfB9gI10ZU1kOYoWFK
CcpaeKynu9+XjMqsB+pKEmgnC47Qb0UYVQc0NE6/Er3xZNV6s6tspzxazgTfpsjPbBCcgn4v42DM
z4YjPqE4VduGqfkm5ni0CGUoTvH8QQ9kzB9oTkoDrbCnw0BG7Pwh8gdEov++/r0KDDraJA/CPpDl
2U7K4PL7wTP0/1zZRXfW9FEcfj9fez575O9vPZjG3bXMBiCg39B/I5mPrXxgNDl/QEGhALLPFSxt
EKgNMnkbBsd/nFmee8dxkw3Qz/hjxhXSWyT+rrLrB6XsFyGL+DmG6gStZ6h2vQqjJ1c038ZAy4ix
gbHK0BlRAVj6Dtu48fz7clCg1Hm8Hkf2NPKp9Ir62bEfkdmV+3gI4yXHh2RX1hMtfWGrB3Jq813T
4O6NjCR7gNbXL1U1+oeuNLdGmQ9veaPQY5p2d/A9T3uwYs2An1bUtKkx+Qcjgjjbsr4KLQNpKavi
btOY22ITd/cEmgH7dY5az+jx9yrLR3NHlK1zRKti7jSa0fDHKghRc/8pGbPw/HvFfzwjHJdlbyJU
Mo2ciJGJKR3y2fKYmITGb5B2lugfXCRPcxfSi4JkX03mk8P9WBt2fGTmWaBMUqFzIKhrq4w0JcbE
KF5JyP5hRCH+VO5blhcVGsdMuxCT7b5oCRmyQc74wKBL/vt3/ffl74HYThQ7jpx4y9p2Bx9CvHvm
yanV9DbS/trbwEPXrjbp70lXvSR0Iu8Veu1F7lTlbvS9P6kxmMj3UnNbpom5doBYv0rK4kiPVy2S
rM2/zVORqy2CMf9iO1RJZSzKoxyCvx5MlocwGcQDbJw/vwdlCz7EqnZ6hmmmJRCq6h10N5+5iZ8N
Jy9yOTgSy732O+B5iENMWXpza109xQqBZKHZA807Uz25oOJWVgRLpZfa1eyZ5BlyVN8lp1zmzfa7
Kn3C7TULAkCOJT7h+EDAG29eXPg+8PVC/dNQnNfHrocJQ2Qo2/1uNIpqRxNC7VrTjh7FXBf+Hpvd
Ptr4Ux68e9ForTyfh7iabsFA8LGfqPJtTKLPQQnzj1sSEhu27Fqu5c/co+p58OSh6gNUc40erwlZ
654iaxDHhH1wYcwvNU3jDQgURY42MlVs3nO6vCdqXGbDRGp/TLOxfe4bCkHwddFG8fXf7wApFXwM
fIcpyFz454EXRtgtIYG8+mAurykttBfgIm7Xdi9TbxkP3hjcOLBgW3A7NA4pDa6s348pFpRoPo8q
z+YNsqGV/rM8TSxI7+AmxcoAA8T4fdaQO3F9pdSrr3TDbWqr+Whbj5y3UfKyto8t8kw1Tt46ViOC
hQIK99TnNMxcbQi3LOly1RRZcBJDx5tOxfcYEwa1rIGBfIyZfQpsi9tejqg94W2xeiQ+JN757idn
1nh2tQ4N7tguf7/GvoDMN26CQyJnZkCZG0fHSTIUReqJDm4GfqhS38Bxl2BlSMiEgU3IUB/fG59o
4sw0rpMD4taoArhfgDQA6ADmqqvQRgjdd9vAGEhBzlub8SLK1wGT0Hpw2w8DPtauD3E91Lr8a7c1
XT9+hD+O1g5giV1JJhKZHS2cNqdsr8sDzGxCEok2GjrzcRwLd5cSfdyll8RNtJvdjXBPdYVhQN3D
BrVc0tMos6ZuTyaStRcjOBiH+2DRWY+hnnSbKWcNc+j0rsvZ1TDUNQGFNWioskTaOpJY0WvQVQLa
wXZSrAoPnaUyouugODWEqfvKUJoMuAElO3r+bOE+Db4Gd7BWp7jq4zWYy9SyDEBOVkJOI/GkPBdr
S8vlVtd1PDSAJxdqDPaSPW7ZTy5nUawoPbnZi0rR65J9tEV+XxLNJ14Mz6jwMoUbazL0s6TYTSfd
W9NY/6itGY/LX2FBjhlgMsZBtgw9YvjcaWe4t2qCn4ySczckUJempLv4AIQvvQhvFXfc3motG7yg
y83mije9J1kZlZNamTriYr/gwNprxrTylH7WNYNhv1NMG45rBTLJacX0ax0I9y7Zz34QF6XeGutS
LlHZ2PfcMZwtnqp2XWZtvfKA4YQxClciRED1uCa8ZxnRzSd6AcAaE6kyXkMJB7teagNHluqadDni
ey8z9yacedxBEB9GizNnhU9thcKMJk+BgKgJxVGYwROAtDMy/Wav2hdVInSqAH5F6YlmYX4SenYe
cnuEklkeqsBs16GSPw66KvoderIjxPhLs8tjECGMAzYMJnb405kcGnRX3wQDM9CUQVVaiG9pyg2p
Btd+GvVtBsk/4R5YVY0HtT20/oexM0luXEm39Fau3XEhHwBH589e5oAEe1IiRYmiNIGpRd/32E2t
pTZWH25mvbI0q0ENI0KhCJGE+9+c851tGqMu0bqLpE/EP4X9yZgDTE1V2+QETa9lRFgbn+6IL0cG
f5Lsbeas59sgAkagikqIrEY2uTLXYkxfa3QMp3FotyaImHCObyscMiq87N1oc5tBhbqFBrVSjaEk
DXgUzDrzja5P9kofAHonJyFRHSgKFhm/cWaRK7/rKV6zKQdvC1XpuS9Hptdmm7lUnMUiB/BEK+nt
SR5fcPBkm7QFuAR5rGaSE3BUaD9ZFr4OftkgKAOJG5jbMASTRQp4t7SDfToqUN50q1wj8gW8Vfqf
UkuXSaomx5oERG9qkoe+s8o5d4sivC0vCNlmeflobnDCdTxKU7RupS22JHdtzLTQ1w4Za+hRHeoR
YPHrduaEDS91SS5EJcCPDmozrgNjYfM6roYJ2FA2qXDSETonRO+qgC8T9quLAj2PHb8MgYb+Se9V
UPvEE2ZqQE7NzNX2zf6hDHMc4CR12Lqy09TpfY5dsArL4cWlDyEpx3PVUUVB16nWierqamphv7Wr
OjrZWomwH8ykbnSMUzr6jZwoFowlATHYTQZeVv1qDNfk3cwi4MUVs5CGva4ndrZtn7EJeKcEqfQJ
0ewd9VO+UVEk9BZXDShyvAl9tMNK+ZNU3skZRihRZBKSAHeHZvfeOMHB8cZHpUtcpzC/WhstCnqk
ozUR24zLZdhQFPqg4KSi36mixo1AxcNzcvWF99QD9txCsxUL3SerILefwBu+NwERvbLIX6vM2dgm
tG0nRrFiFaR6mL/xlILhSu1NiaqVIVJ+IbfRQjAGRqyo1xlenm0W1OKo9w5cpht7dEEES/eDeiBG
W+8gbJ5IC/XC59yQn35NqrkfrlpGN4tGjZ0VSwSGTQZsz5DHVeVK0+3kVcThj49qNjAkP3nICZ2j
giodw3K1ToNf6NxTCs+wPCbzZ9Ns0k+uUahORF53epuv40wijqE6W6SHIh+eK+HFa0BJd5YS66DD
66jxcId5VLsmtQ57RZ+guMk/92Hp0sI+MqTcl6198jQHu2lG2nyY8UY4h9hYU4q8JEj715XZkkXy
F5GsjdntF4ciseGeVZ21Nrxlrls/jkPYb6uWTMpVcW3Lrz6CtN3X9BzIJXdZ5VRPZIngFRBRRC2l
Rw/+Z1r0FKq19QQnfjGpOUmlGup4g7dbN5jV6WhBQCCpxxolT8IaEVI4hCz+EuicfMmzbNsAplpQ
liHD4WUH8HjZo3bPp8Qm4DFBpAr/7hBVFXs6P1hPsm1plbsz4lg22zo7nFaqOx2LqAvB+aEaZtiu
Uw0wCQvkBJ0HdhluFrOSkH8jJ0u1E0c/ooLkhe5cRWrfua8J5j9IHLWvlqgtHEQVzPmgBjRqI0Kd
bZBqcyBWhbAUNrABBo8lUtGaQQew8Lq3+6Wfqq8iGNB+z3i0Stt1sbaPZs9MIrINH3Wev4KMY5JR
gk0WimtaeIjvJe4FDTkx81vgViSGNKxse+IdNiSHoTYvUlo38R3K4NlsyoqlZuMO9Aapje0DASV2
xww0bEVRNFXGPtXjz6GW3oPXejtdxjVJE+VLQ4jQ45i0FzNRd6HGHHVSmAa0GgduUNvFko3uZjLA
h3VhBQOsHVeZZV+NCqKb5xNA0I4Nw2wgkbou/TN3/3zHZEDMQT/SrnRM4muknGbmEom5AgZmrqze
sLcs23FudMxmS1G+KloxPWljCVwU4OlimAy+NhrPURBHmyjWg4fAdJIFO26dAU3zE+HPRZQ45S9l
ck96xToyoDDSXRlBSB0m7MxVVWEUM8a92pJvyXmougx7ajiTfHDNdsQg3pDXEAXHXKcHx4ShcM8t
05qSCadJoouQGSySsTiud1prHBzqwFWnj6emxDqdSzTyleXvkJSVrlKb2CWsaD1feszcERDjSyBH
d/juBeMoz/SI7NKdZT6OeJ/je1SDh8sc7c3v1E8neOOjiQnccqBclnPEgDOlmwxPjC7Ns/Ctlwm4
MdLGNthWqoZAM7AOooyfseVRiUyCGXnVAM1Gm9PHFnW5/Aom4J9jhdwqzh44295RSSL2kt8+3EQv
zZj5MhhfGKbtLQqaQmyQynJobHhyebeaGu1mFBRbU+1Au+NY0VjMCAcCf0i0ZWg0yhIcvJ4yB1eH
xjqjNHipMbgRz6sv4hDOdhfFT2GPnZeFYsZaxnHwA0VjnbkmuvAEKZGiPEe5ls4pzNB1G+VlRBu3
dAgqJRPXDfVm4Tt2s9At6tDBXLL/x5w5NPnCa7N1D1SdSTLqsIGEPN7HYilJunI1W+nxa9b5UmiV
/hAEw832WY6YVZWskcXjWfFRg2k2LmIrvpCdHO9VOaYrLJLTIvGHN2iqKlvOyM1Lxs6IxNR1W4bP
wqg/vUSdm+z6Ua39j2R8MCskTlP30dgA3jRWOkuPg4piqgBdjXCaxCWNGR+yZHMBnw2Euq08F/ie
+8ZCEOefvAr5YzsJTNZUe1hLmi+nw89TVg4BbVq/tKvnOE0uiZffaSDoPbCPWKl1MseAHhgHlKLj
ASxrYgG5zWLf5GHkjXNl3F0VRCLxmFt8umW46RQeoDA3QT1G1rUalOe4tnlfewzM9aCnbq/hG0YS
FFdorWxV4dgxHGvR6kB9yVrRFITJGBwhUqbLW+RM4ChzP93V86kv4nWY2QqJu5hXetRILC0XxLlg
bei0nb0bqvIaeGnxHJnq48DHjVDcE2FzS2B3NNDUJBFr3yTdNmONlayk5lSO+BE2g62dslh8lUGK
bSVkGJzp3otuPCZel2FPzn23UpWrkMPeUXUOZUOcBjN6wde0RfKw6xX5HLENX1RZ8k48Ce7tDkeb
xlAhEGsFJfzC3tnQlsn+aWYVY/eQxxYy6dw42JqzjBjb42uuyFtCb174Ozh0EjxfuYOl+oAjrwYI
kVxbRJZL6ViH0tD5hKHIozxp1n5e7gbjzeJVlekcTR8k7x6Kw4UWhkCwnYHXuEFjGNbARPUKwviE
sr+1FNyyII5IH5HdTz22XwQ8/fUZa6yC9eeLqT2SDMIX6ZmODlgQlUERmiq8cdyNC6beIEvVceVo
yrNgPuwOOeKFEJeX1Y8HC8ig44XsaNh9iH7+xIZbrQHsn7Q6D/VRDwBPdl057vzJ2xpO8WVSN3WG
nC302Pcbu7yWKQkYprxwJw6bHjue09tfjqZdhYdRO1bra+tEAaKC8YKB52gK8RH4+cYr6VstpX5H
uLxSnerbGPue0r4uNrnxq+Mk0sPW3GXJeBOq88YpjL5QuoQPLWtWp35ZnvUyaj9pjwNMIlo9qyuD
mCAHjzksHeC2glzpx3S0TnvuFHb2kAUzfkzjrIe4g7VmfKxU9jRhM57zgJzsDFO2bWQ/YyfDFbnM
hDaqaGIilRt0YpJIszfEyfvY9Lea5mfBqs5cMmXnY4EcTW1RyLSsJcdXI2bVqVby1RztDyAVv7YN
2IPvVw3JTqnCb1gh1qJDrUyK3CsmV3Lh1EdLNYclOEQtwaOakdVog8LHM/hcRvLDk6ZcJdVrjK7e
JRfgIwpBU5JNsTN8/Qv1LCAJeZRjky5J/puQgbD0owsZ+uLeMGdiQuE8O93NsDtynrr62LAmUDyG
Y1JhAR4JKglR5HgEiBEuKxkt4o4eFdsDK0nIEW245VLWaMxZ3kiVGLQc71ZXX00LfyPa3HyWJK0n
HwcfB4MLRZLKUyIXtrUNApnswa7t17DY94Z2yQdV4FGoD1TUZ48aCim/03LokY0o4T06FLqOT2VI
AB3LaQMfT03Nkn9IR9lZA3surSBaxAzxDZqmTYdl+evAH79rBhiTwcM0Z96gnjtmeFmLApe5L6+J
qlzSeji3dqOthE8MRlujbDFr8eM30bHyu3NsTEfFjA9R6v0Y5Z64w5IZdvbdBlTpuUDIaV/o8L5r
nwTJvIdDU3v7PuorF4upC7IcI7pqxpD5GW9TAW+kPaC8UJJTiq1uvlOtNttauNiniTqhg9rg6eFh
Nu7GPbciedMIZFTG8X59G43sMbBI6qySzxhrQTCru9hR+hxi6lBjspyNtT1yX5ALGESoEirpkZ/V
cw8YAZEvmDUQBY9LR9eSpTC+x3Aw6JlruaibRVqzhbVIZckVrncKg5OVlG/VRRkNNrfcrOhMyw1k
2KdCZ7wz6hlx5/EDC2YygJq6XwFevvY2SJ00+CV7NMVGCONG1xbOQEXn4xKYJhagqFswsqYlikbg
IdENECaWcDYZi9aP3lTQ5m2KpJZ4LULnoseCuduiE9ln89LrKzug4phaEgZUL94a/cA94vGMFxXD
2Sq4El45LBDf3BJZHZ24fVFTSRK5Zn+YIr5DAqF9C7WvpEhCV8+tczZwwHfEFVrhHTE44soIU8qo
dVce/EuS1S8VkSYYbOlK5uS8scWMYHVkD1jJbDJXEJYVb4OiQJSN8mbpkZ+jU1QjGoKPHJF5gnPp
o21Zznrt2apz/EDAramS11kOtTy2UNFbpN3mU0mOQBJu1KG8RXY4p+BhXsesvquyFDhK1qxHYtGM
jlJw6LMdg1TANUbmLCZn16vJO2h7ZUpZOSk1aRVJ/Fk4ups3tkemBet/Uz9OlJs0S6BD7Gy4xRl+
rKBE2u/M1OohTFeJ/9o23REvytUSs8rAM9/nSaHDaHuB9hgFqmy6hbFG3xtlX6qmPHmdAqPG7yUM
FzcmvgcIf49RH+lATfqNTJL3FCoIBlnMziNbxAxI9l7Jj33VaOj3x/NYZncV0uuqVqfVrLElnsZl
3nbwLfMrTUq3Fd7Fqbmm6nbomH3Bw5jKTdmNRDqhtkXLV/yWCHD6Dt5HKLVgbSkxnIribqYClYag
BU+JJm3sfFsr0S7WnVeDHZDJxDZq48e4aW/R6D/FmnqaMLjMl2VXVfcWdSchYeeh5GS1o3QTMMUq
Peus4bk5SFspl4w71Ji+hntr7RtWtxxI1qimX6YPzIC9gWUqTICyIdU2bc12hdvyJZ3lgqVWsbPP
8pesMi6NysM1culyOqfrEDcs29SdN6FSzo3HurEiZue48R3YKyM9S2Irr6OkaigrQtl8JehWzNH3
iOJ1nCHjR6t9MhMqeZqBKoW6t5nC5E5yQcqE1Dnl5GHUCJGORRu9F5R+VmKdbHLrVnofURwrAhx4
1XOqR93et0CY555rOY3Ya3G2hatQLyNM6eQZwk2CxZRZCtin8I5u694X1sYZ1V2l21+R5e2irrzw
ehzRzT2mhT0tw4hUgN581cNs1sVTQUX4n7xRuqPSHBkLkaXQshM1TAkhRRDS5/z0I9EXhQWPozkM
Hdc6Jd9Lm+pfhYHWovBQ8fsGKls2i77yrAoelIoHNNf4U6LKnpk8O6M00N2YDhWQD79ehRjgo8DF
e8B5D4pnrLqrB7MG9vtJUCjJsFUfFIuPPaI3TAdsw8FBZW5W8e8H4XSNgw7Zu7nns/CN3h37Ab5S
WBCMBbn/Mm3sOcmf+hiNcziwVB896a2qCoR+P8+nJ+uGvonNlN5yPqJN6TTljPaFkZ9nP8w/xzAQ
Lut1uGagRBQTtywmHwG8BisWKX9xj8M6R9Fhzs+FzxgusN99L/xVyE5fCW6gLCnAaXVpw0eP7KqC
iqDPQ9xdHE4G3YpitUQDkz5AupIfZpStuLBxZRyXNuFO0Ed8+NJx+ZzExKxTQ32FU3Nqcxbe9FUL
yOgHMjP20+SPsOapLjxDMjXhk8FaHA1vvA2qXyPoO86gGaokp2qVOwMvnIsxF2yzwEg0SioRqDkg
MLBIN076OGkNQQEGFjUNfwbG8VIQHlChzRvSR4rc2Q9M5JK49JyGDJTkvjaA/0uVsqvI2i/qlInA
OUFwOFqSalNE5l0pxoOT1uvcJ/5HZVvKaDwiND0xfLHkPGFVJavzVBzLovsinmNdznIPJyu7jSRf
MpribYFNGEIcghfuFTNQ74wljmZRXqVh7gTdD0SG6BOF9WzxXVmFBsiiL3MXvMpbGY5EXalnGQne
M412FLhM22QvXuzxqDG0XVj5XlrBY6krH02JRxxql17aL8l3UsIaTwW6GqDkW4xIueskGY7Lsn91
slvntPdR1+yNM+iXNjDTNSaYGNviixKBO3DEpY6IrEXaSJYe9vJee/XnQNbEaA9qXsDSR4MsksFn
iVQ+pY1DFFv4ZOT3TOYfYWOG60hJjiQCg7VCALsUbUbnz5ibAY3zhV9wqUdKuagU9YfgBF7YUb0N
aO+8CrR+ptQvzPzf+yh4IhyHPLn87I/EppLVS1IZ95UaEtqaau9//cyp+px33Yk2HcfRwHhJebAn
ps/WzPwRVvI98VneS3K4UVSZlwT7+OgxUEllajLXb95lHmQrOBkpoXNnFM43nD/4O5Hm1113KIH2
Yw3OtvjsAUnI8smS7RIHD7FcXI96DZ6G0iggwQD0U3jPKlzEPZ85rsGW7xmbFm14icO06o6VDF5h
JtyzBjpXWNq/I0wmFqbS1E41CWSdEhMt7+jHLpthHbP0MdumSvypTiy/RbrVFcZ/sRkjjsOLvMCM
+1K2wSPrSaLbOBC0nyLN36u0+vZVkG42rWPK6BPywwl5e7Voa+unz5Cw5BWVz9QAnrfGR5R7BGAn
KK5RmqkpQK6h756Y0mCrgXU4xu0aiMVTDI0uxvlOgX/Bm9mvTXBIOo4QDZWFcVYj/DAwC7Mto2U8
RCqLwDG5jcnFspS7rg+McAztBNplYG7NNp4dBVOTBzJTlsTJtq6fBE+ydI405TqRcdqJqOSr4ahr
AgZcCAzKdpaQxthG3KhhxuY78RnjtENtOM0rknXvDUvbGRYlWgBX1bt7ze87XvPJLOrQ40PYebby
kjrqbn5wU/Ml19Bpk5RFO0edYxEQLHnWF8TCo0PvlFtHjvHCsVld2XV+Ieb9GybAKjfgYRn51R5p
eOZM6CLJH9G8fJlZu89UODZVwfA5jvy15ceu0ykLFjlIAzv/BhXn2U7870IDMOhPc+GdU+zL7jqW
E61J9JQNiC3RIS18ddhxzdmLnBdXcg5pnX7H/HTM0qOdkcihJsHSSiWPjeNsULnpmxGnam1STOXj
aebnLUxBfylFePEK6BOUll6ZXT2mm5Sp3hp4yinxzY0O6at2mjPEqpuWhN8qNsNJn74yYpKWwqxf
2I/dFEO7saM6dCZ59w2tgcTjS/Xh2lR5FMXOVTey70HgkXZY3gxzmEcUtleFgnA07FuVcCTpfaW4
ojPizcTSmLnYtkN2tiGhRF37hEkw6Vsq/dS9S1TAeKXdrNaMlUSTS2zieK7N4rNxbvCu3kxUZcCU
GNApSb0POAzJ475040aq8axY5FISCBeQfBNiMtW7sPMwmoZ7jbGHG1jg+olTWBUNvz2a9yTPH8lc
5TetS1oEL8FIh91b9W4OIJYoTy0S7iWZ7Xj/4k6sFMYEXP5cFsPEPCxNSTMogsxyOacfY1tZqRoh
Bo7P2JLc68MAMqjIv0ipqiLzhsZsLZqgItAlOJhNe/XwMDrx8FBH4BJbOR2zQnk0NsIhpC9NRoVZ
ETmtdYdKMSk/HKW5ER2kPsIzOMSFbT7YXsfIJxW35Ju1IT9z+cBRRDi5pt9qv3yMJlCk9hlTFxJd
O9+VXaCxxZiW+GSAVCm9SwgrKj6CAa0i3Ym82VkIRb3xLCTxKr7JO511EJBM1rVOy/pGbY7kJDIc
GofYBULBgL5BQkCtyycmnFDjYCnrovwllL2FvTrfKi150gWnuIrNB9suIrmuTl41AHrxAOhoiLlP
E3MkGQuvc1cOa3AXs/qiuzZ0GptGG5NtzIHKFSGWfSQvOgXvOk4JJ2pfS2rNamITnLbWWsSKshzT
5oRqk7Botjtc29fUhlNjm8iwpnY3pzqDAtlmA1VVHFpPtsbcLreerZgzreRMwyIyp/Eldz+cwxod
vLxUwS7qW+TS+pGm5ijsotrN+wEFQqKbC6Z8eCwoABJajSLxllNEhlXnkzNR6EyrUvY8uDG7kUc/
FSPkwuE0KNGd3be97fL4Whe55nZORRe/8qwpQMr9jrOHAd2AkKgluKWtOzIxk3qjwIpRjWLvpxsk
cUjb1d+qO5VT9l72abGO+hxwjtCIDItpoHQHkEZfDjhx+hNcFJifePlZlJJxzEqm0vjqFOdE18cn
YU/1g8HLUlVI/GVHIk7B8LEVxTot5mwV9af1YWjglbhvK1Hy4Fk82XbwEHX+d4/M59Sq9b778htg
r7G2wqFLEos5ffmD32wYzd99RnaBn751CY4tO0ePWZf6gcjAcp1J7aqmqQ7MIftJelnOetHQrWiJ
xooAXUT+bT7nLxdfth7QlfI/Yqa3zXt2gsCI4AOxOKU5D6PyW63MZBfWr1pL8RoASnKp/PedDqyM
Ekd6PowGZQ+i6mUso3oTm2+WQpHEKBMxhN4sjUD5GSXmD6rtaMkg2DQDN5umRwkFlbYbJmPXXJsw
w39PSPyKC8Rtgauxz/mW5LssKAjRz+JSHHNz72SzIle/mWik+EAx7arzr7ZuQbRYVONzyrZTiCPU
SUJqzemK9P9GrPyPLsSmT+wbavkb9978npkE1yK1YEUjsUL2FBidD/c328F2Cx68ghMTxoYWadTs
kH6q3PlQXyAXvfdESyHXY2fgxahjE8JIcSgtJEqjRXwx24nFrZ3+oixrF9gCOem979wrNdeLCSUK
/O8oZF4MtYEovwT81pxU1TcVV3SS7kXwq8cdgkcFlqbB/swvdG2Z2kjKUThWoiiXapbjkEOp79iI
c1DQR40jt75gPNpmyBiBI/bQKpPP1hdYpgMertSIrqKqv2NF29ponr2ccKZxsC4iRg0H8kMbzJy1
+47lNo8jj88iqaMXNE9jy6RVEvTFBR09INplO5XSiGixJ9B2tK5Xy9d0qK9DU3EZGgx9ZdQ8ZQJb
MvOd2o2LBhGWLJ+Zdz3oacnP0hxHv/+ZRwLZDOCM6DcdnL9mSGWSkly0TGoIjyWpa31Gdgzj/2Vv
Ts/0BMbil3nn04ThYtEMA8MsC0m7Va3iGsDPCEwin3QEMOSXR01/Rhf9ZYcUI40HbrD0f8tYHlgd
Hmp+StgGyTn2ywvjyblOmXya9CqZnoOD5UuYeZN56Zwy3U45OXRyXTU5KpGRyV6EWYyHCQiHeco8
HYYYXpGmXZOxpmCWqH7C6NUf8d1AHHJRONyIV8dfj2jBma4TpkjEXM9WySFKoiF4rrPM7PtYRzeY
h1CBopEpSl7tREctyAoxZDgXfvceF5/CfMcB2wByESVL4xqDBI2cZCHTKI2Cc1lgUaIYQ1WX1SXp
n+klIzEzdFjhaQXxqFM6qCtZm0s9q+88RNs41EZqUHLahHprZ5xbnf1aPfPx0poejOmkdxPjiLLj
po3mqTr2rL2WfaoZho2QbX8zdD+zHH2JL31F3qrHYZ0TNTohJmxtxrKKMtwZTyaLGsqfqzQFm0cI
3xSY1sKoayIXfYY+fUdNzMyb9r8A36mU2sKwCnOl6GT9jMyHmREToJSClwim70qTf636F0H8awhG
aHrJrq/U+EZSoWXXNr5sJWGvxT6on4paTVlMWJfCR2pA5BQpm+zsuZmJFG9qzEXoRfhfwXBKXweH
EXZr3wnhRlUVFytKGvRkSXkeUIvxI9ns4kS97gbxOBS414ClXJyGCTWg4Dc1jJVt0pnPTpi+w2sC
bDadC7ODzBeiWNGHrx5GcoBgctlKVtcF6UpsSbpdWJgg6EK2DYUCzUnVR5Z8rAQd6+Ov3/CKDJgy
yPOOTs724RFBc+auVINLPE8+Ju0oA7zgIH3mrHKygzPL3KYAKCDQUbjxQ8XyzRvNChbNUma8t/1k
7AWEXG+aLhYc2BU8hxdhrfWkI0rVM0uWFpJ1e8Z0y9mFzfDOrGNkW5q868N4GJitd6G48wGTDK1M
sAt+szQ9vPPg816c1CL2WkZPRICDFSqdE8LUge4XMZbPNqG2oi0bjbvVKksjZjZsJlBok/6Rc9Nt
temicz7qRooeGTwW5UFUku8qpGuPlwE/eqoj/CoY49aldylV5nSgAd4Gap8yAEyii+FhGkoBVjOL
8eKj99UstP4Ga7msj4ob6BtryQhYOWgSrg9Q8EOp2/LNktY+jRgbsEyB7KVM/d1J6G9F+B40TbNR
bDJz1agI31swyWGTna1Bw8VUioKbQxlWggrkxtG39tpppwRO/uIQOLgPPHa3xRDk75qePI+CzGHF
MIvDiJ/i6MdwqlSdmp1d7V2mBd1x2ukbUJz6aSrofvUM5gF9t4m1NakesqCod8ytKLgG78OkwHnv
SaZzEeCKg9Kl5TN7Jcy0VvKeyGKv2na57Lg9donVtW/5M7xUdW9pfeNWIcpe2Xm4J3672XedtuBm
scUea3Q6y5o4vrrANR7i5Y3bYi9C03SNsQke9YlrOk7Y8zq6/VRldnoqqhI2YJgq7AgR+tCh54/c
FCtnpExDdYW4ZH4hmYzxnausPY5Zrl7nF5EEP/+cC5Ng4Uat4I3g7Nfb8KUyy9n3hstgzMk+DVHb
sk0hRJWxudUjswx73PEsD6TmvaRTxaRDPve+FeyTRnxKQf+GbOUJxxjd1oTYFUqMjQWzBXWtwpzp
m/fO41LN0DeQawyY1gp+zRD+EkoG0v0wu6UaZmT57JONGxds/qNsp2RpeZz3lL3TA9d24ncNT9UK
0q63gBaIrdICLV9Hszkg3sAf/wZ+0awa5pJ6uZ48NVjbJS9QXocusjlq4y5cQXOde0tGM0KeIic1
XDtF9+4wlAsC76bY6hsEDeBEWdKtQB2azq5gM+eGZtsTUZB/ignNOkIKxjazoUeY36HVgFEV+jlV
xFupCj4R/ckiEXsrwjZfRCNMUlYiw2g9E/6pnXsKzD47FoYfXjrFsojJXAfEly9yG+ki4hGdTFOG
32ySx20GU9vKUeoqwz7vs31S5C+VBlI52dO4OstCEdN6jDTMjXETrHuEwI4JOllCLFVHnXx6o1rC
z2Pn3ccl7o4UmEEYuukjXiSxQSRRkTc4HQJhamsvZAUpMSYYU1Ks0YRnDHqZy4fmBI09UJguJOVK
CHVLm9aFRBiH3QAUx0QsrdjHOHrTBuyxvawRIHe/TZt1PCw0uGqC8lhlKB2A1d1aTkXNr7BtUaLk
rpCNvvcBoDdT52Ng8ZdZOiauWaMrtgm7XGnRdw6Daqd50Utpy3D55x//8Y//+o+v4T/9n/ycJ6Of
Z/U//otff+XFCJEJnfm///Ifm5/84SP9qf/6W//9Vf/8Jv/9S/7Sv76p+9F8/NsvVhkmvfHS/lTj
00/dJs1f359/fv7K/98//OPnr+/yPBY/f//z4zsNefnqpgq/mj//9Ue777//qakaEBTN+euH/OfP
OP8j//qK+af4+5/Lj7L9af7X//x//72fj7r5+58coX+zbEtj7CQ00yDKWv75R//zzz+y/qZLyQQM
K5MuYBSYf/6R5VUT/P1P/W+M+EzieHXd5r9h8Sd13s5/oqh/s6SjSgmpydFsE2yt/uf/eR3+7W34
v2/LH1mbnvMwa2q+s+aof/5R/PP9mn9Si1EWrahtmqpBd61pKv/D4uvjKWQZzAvxP0Jkbr6dIOV1
LP996JjGJt74DrqFxTRW4JUwPW1Pb14UytaXFcwtrSlWPunOEtGU5aO8Hml9ZBd5K3UwPhsE0+zx
mfu3Cgh/g4pekcR5snvUcNql1YEvqNhnUH5kqrPF7D+y0UFL0/l4sfK9EsUjwslxdMteO7WjbrOP
ip+UusPAiyhDJwsknVCMCKV/GWS+B4ebu2Z21Brlt4ioRlkxfVttjTnBQ96fGkLwzTmR8LO5KYnG
uGjTllAANrI3vOIT3UethN+t119ix3/HBeXXJqj5mshUb0xA3wo0FCYdt15xyfdhOi5BHz4jJjjn
5lqNRXcBkQaX0gjPLbfjONK1FQRzxBqiJWZovga3u8WwdLRtb5DrPPrVc6EdgsS0jmqrPKfpTFTI
bPuomb4Dyh9tcaANw8FG6VQiNDxWlD7HuszWjV2PZ2A+IVvhyDnirvFfnH3EucyppGdPoB+NndKq
7VoRqvkqxgEm+a0diuk1jvp6U0ZVQth9Hq2btMu26j7Rrea1QLD4oInZVMaipdVAdIjKsp8L34da
hHtgw6rUWul2hRI95nYde/JuQqPLF7YANRQFtCtZXAZXgS9/2ao79N4KCD0HSZsZQKT1anXT2EF7
SBtP7mzzq1PtFOhL27/HjB1QjIMOT1QcL4xMLn3hHYn/DndI5RXwHm35UFm1cYQXhsmaAexK2GPu
Njm0/UQzx4exKZF/hNhBlPpWokU8agGwgkjq6b6eusME7zLKyVoPivQ1cUYMCFU1CzuAeGXiTuQ9
QnySKdygt54Mc9plo/4u5zOV4vmJCIL6IVGPegYeuDWrM6pomAJwvpCKorFmt+GA3Q2UZiWYMa2s
0CoOAjgEcEJUDVNebYdp2sdRCrAszFUyfS9M9MgyEJgT6BSgiI9HMwG30OZnPbK+R/PdmFsmczTu
g7QegsT68YCoLbtVnlNzqVmgrvSw/oLmHiv92zTBsIk65X9Tdx47kmtbkv2VQs/5QH14pq61e2gx
IUJS60P59b0YD1W3Rg1UzRp4CGRGvMybEU4n97FttuyVjuDPfO7WhUserAdNHUudFuY6fItH0ONR
nXI4HHnOB1fedqthqniOYEgIY7lh9QS9MWTd0KJfyZ4DCTCzr46SE8w3r6xJx6sgG+n70SHVwKKZ
Q3QM1SUygce0Sfigd/6zUcuH2LROdAQTKUOnqCvUbbTQVZPx3HWD7NoMZ7J/37Wlit1kBN9NiECa
Tgpnfsy0rqptpNtXylQxIbfGY+0iLFrufZbNp9jefNUr85GxMl5FSbLWp5lskdrGJc/Hu9jFtz9Y
dzq+C0bqbkMJ8n3HWJiwYy/H6SBBaUqkiM5PPfYO44YbrTpYGZ6TYjqRWx6hUTvkUINroUjpai3G
uaruobsVzcFqXrCxx5H3Wmc++uyETC0849T7qJnFBKOmDIbPysw2ZTzeuba5Tj89Myf1Lu+HIID6
0cXRuvSafdDYZ3qFsZLMsdh6kY/E0YZTUtD1YPXGj+/p2J/9NyfGPh5Y4VsmUwsuIBrCyLKSvSPH
yAn+HnenVcUKA8V8hRvt2E/WqQqwGxAvwMzNWaWJ/GDh4uTwXHhjfk/yL5rBi56xrsXBmcvI7UC/
F41H+C39ClPzvateSJi8R3b5Gk8yXMP+svELN8+kb79a1nzp9OPo07wTHAlJ6d7ebvB5ReP9gJbt
oqjVJvUBnZ3WuxD1Ve+cU9iS7EZ8uKWGXEsQZwyLW2qUniG+3gluB9uwJK3V4JQqHoywehTM7Qiz
3YanIZvYPH5sBNUmrrxkesbcrJh1u9D96rXkUfaXvGYvkoKYYpfopWuaaZZhNYbrroturlYmOz1o
5qZkcXC9Yac849WKuMKLJPuRo7FjmchSsLIxqg8s1SnSaB9VqG30klh+Wj+EHBzNyBmPALjrFeei
CkTza3Mmj4IpOQ9vSss+Ke26ykh8+Rl743CsK97pA9bnEkBWDu5LyafSDKslsj/ZHD3/bKpmTZf0
foRMxMhLR/yghwujxL7f9g/4hfi+5SUcWxx79sG1yJL1XkWWjM2lHrVHy9Gb7Zjot7D2yjVPeqw1
cTAbLr8G3z3ObluT59JCb+EsJwFCc6wkjmbj25H6V1dmbBVgQGqFl21F5D2ZOGbWWuQJcqxdA+gK
UaFyfjSzepfM9zmxjVDvj20bf5dOFK/VyC7e0w5dQt9TMlpqSQD3RcHhdlpxKivz3c5bpvzOW2oV
P2GhcZ8ylLlLvXMQTY9BE3Mxd3zjOpQ9e6LpWcfXlafqqHmslyB1SZQYMa5jFlFD21cnRHT8Gxnh
EoXBMByQyNN4osTHSHagwVxE9fjqhqwHuF2qkGcFQVwJiXyHXDiBGOPpPI3Va5S0Sz2I5AZv7ISh
w3uknSrYAPg6OrF5B3cjXVi0INwnDqGFrA7mIBgwG3I5OeaGTo/4Uzm3FWVhIA0dtlXoqJOwx7Pf
rV3lExgf8BYF6gk2/A9hoHI1VBz49HNEGVvrYt3TRPCo/sYrn46aCdaqWT/rMyVLDnu2OLtYCQix
BrxN3H+xehFxdZvk6CL1aCAXxSVoGJdCczdkpgWlnEgCcLytZTLp0N6NoT7p1nqYf/ZFzoiS6Aej
HL+IU7/XhrkMOME7DjuwlIeAQYE4oe/SeHJcjiZ6t9MoC2/TEjalb39UkXspY1GTJOFdk1AQtJBj
sEMI/gHD+OiPWkhuMdDZb8Q302VAKai68QpWhDdKNJJNSkaAsG73NDnt3sKsztilwRl3u4Nyu50z
xZ893ha7oaFLtkyWtk59gTHwKRJ5kaBpbVTevQO0Z3L4TC/bDL8sTRd586jynpQJmYNgyC5Zyysz
r8lUnt6QZC8ennWzejE07TmJ5U+aQ863vOSCvR1A6Ug+u2r1T5jPCx3MQjOarLKHYxyg2IbBG71E
JyNCUlQx4BZyyGoZWKDFC39jEqtydUYUsstvgeMCnYX8xLYo63HlFxpOQiMMoBA620xMB9El7N0n
8sZ1yUCTAPSNeOtTVx5fAS2rNcrqnetPO3DOwLqH90zdrJ51EYN3rZBGSzyUS7PEVBY2R5Kje91I
1+RSHnm1wvIL2WbotQXJeiKPQfBShNNP77BikjmKI5GQXYwOv5xvpcY0XaJAvRIBPCKkMlR7xtIg
cmozOy9IL71lE66CqbO2rQanPfqwQmPbTSTGu/Q5pRzNTwcmWPTUku/ShkdKfqL/KUfz2OeWXKS/
qXTUwoOSsZwvc2Tv16KwjkClbvrcvG6HvOmZEXOA/7aJ2zXeDsWIsR6fdlFVT4OF12o0IM5iG0YL
aF5cSUIYdcj35X3bowS4GzKJfaIg8Mkfaue4zzFXL8sYgnIVEFxpNqOPM9o/S5B5+RRtNN9fmdoP
2XNySBUjdc2JYDDWue3A3oQhXJeE//KNcHpjoYHNYY7SriQjo7VbWYA2/L3yUkQoG0wm1wV8ox9M
ekcrsFY1P7j5Jz7BtKd8a7wzC5yr7LNXheE+VjWJ6MaHcgpHDA0nu0sVdwdZqqfK1sbl/BTUHCq/
fJKsOUYDFrHtnZslL2gpB993tiUmS9a0yaMNWWkuus8md5XT+Jj13WHS2dpOXQtz0TgNUXtASmR4
aA92+0m90Ak/yDo3H4LRW8HxOQqS306gjnnFbXIorh6OjBGYHCUEC9TVc+7We23MfqvzIG8k/LWl
kx/xD1Gh4mFPCcAitSf2AXfJXPmXdWx9fAJ78HSX4LWdNWvBctnhDm0gQm2qctNZ9Sd5awFf0P4J
ZfkQaivb0YlfljfugLcKSnu2ApAGsJsHkmnar76P8BigXw/psMIF/+gXLQMB8bXZ7GhH8ZyXS8jy
+ZcyuboM2skgV46AYGRaIfMjq+QgA9yka/uIKyYsX/7uXY5MPoPKPFVVe/Acl5VeSIHnqBWPCX1K
1Iow7JEdZqbvHRwA9lcMYczA5w9LJSOAWT5C1DlZlJuZlnPvl9Zu6HhQT4CN4LVgiG1JSBSZeOuz
AtNe5fFq44UEc/w59PY+TnBcAzCPF0ZKBI5QAI9yvp6abE2MdoTJb74ZgM1pJ+EE0IQwFlgL7Qxq
b8oi3snCePTEnCX1nfu8mmsFwe2NLYOjF1OJaJkr05uRiz1OXvq2MPRkJTJ7nC1muNe6ry+Zbzxp
WvVStBPoSK1It5Lnkg/JRmuqJwh0L4Pp4DdVAUr3CC3d0dWyrYoblhUGKs2+dN0mU3a75PohCZda
CITM8H5uH8o4oUSj5HeFE82My+zc1yPOE14qK+LBPxZcat4cytbJTioP4a1IvuEoXEyNdH/ST1Be
dfcGxuBXBGyUUpYEU85yUUKChHfE078hz++65qax+enFmAJYIN48j52UXfR3RtT0dEgEN6OGA4Bt
jvYnigWi+nGqAhOvhs0ZwFCHzhlY7GIaajBuLDlRwfDTeHHoYERlTZ+10MaUpxUk4FPWuaXPRitJ
vjOWb3nlb9yqtC/e/CEVvnWphOhW8ZyX/fsCBw5t7ZgIl39lOH8fyjSYDv/8FpEcQQWP+78/TPe9
VesXy5Rw8Gv2pnSEuBeNrdrl71c8RcXFRd9XMvr3Z/6+9vfpYmht/F3ElsqgJSf195UB195RI+/5
zx+v/74qewLDU40J4u8P/3353x/8flilqL9jD2MP38K0CVQ9PYJWihej0sIfPUxn9bD4VKKlTW1M
Cu7mtHGIkaQ2tUhYEJrmTtRGfUdSxT8DK9iODT1TwEo4PLNljlajV5hz7xyWFz0We4CG/QWlHinU
BAFmub16dJWDlxznCC4Aq3nMJrtf61ktl4mtJFBo5znW6oT/IJvQvw+tL/Dj/3317/clfmLKSfPL
3+8ybaTfqVc3VckW8wuCBNVE+JCKEopGgVVBpM+wg9jbd1O7wrIZnJ0/XOffL0u9+rRq+eZBAn4h
Dci+ny1UGtvUsXVK21gckt4mKZbGWAYvPPduWqY5RzW3fLaBnu0qTotXUU/UTc2/qiF72NNQnv75
VFx48aVnxfT3qUGWTwPoS8wOtO+VHjWRXdMXWy1s+yuUsXFl1meg8/rLaKjf2LPSq+Ytp1zXLw42
pguq0LcdUeFolBnXUt9cIkPAsmMjvbTqgAgqW7a72EvucT6gjRWA6r0pkU/suzl/NhaH57R5tLnf
bFhSTpcgEvlWVIE8MVz0fD99eXScGum+K9x96mhbSIFQ/s3iXBblcOEh3j2gTqWgMxT6n4ewtWWm
1CkeYlvYaVfeSfQIcmysN/S16Xdpcleg/V0lzSPbuBEKQCmzd9fpT+EwfUY8gjE3JWw6I243+ZjV
ACVcd9GnPUO7jimExVN4rnsdw2HFwcOT6t0v61vrTPp9KdnLViD0XqsWe0/VGOVbbVTcEhlFjj4i
6oLHASWXHhjCqvfo7kiNtyF2+wcZoBYFWEULTbNPWSqJuCaFRi4SucczEusUY+lbk66aFmZm5Scy
L9QV5NlRGZm7M5MP3LX5UYz6x+SE7cEAyX5vq/rmyfF98ofygrN3Qhfyfws9LB7yKqnWEmzFSihB
6GGI3wbh6gt7ijHRQx1hHe5GhDS5PFQ6EhBFxBo6+9MaKQwZK458Vp0FD/68266aeNhVYVnd+63L
mIZRzhDd+DK5OGLrpp7uhDe6J7fyzaVSk/fee/njaHfTA/Io/+haG9D6goDUEyhex9kQWdJ/egNX
n+fr05Nhg+N0iP7klVCfBmkDGbofll7BPreWkzCHzeQEOKPnD2qEqV6y7/dDc49kmZ//+RB00oHQ
Tg9LqLcvQaPKayXJaSQZg6VLjdTSHtiAMrextvSa8dwEmremweVj8MqXqvX656z0TBrlRtiS/AQN
P4yvkofNlrPTp4jqgJptP7sg7nGHl+LZEeB2G9vvjxV1eWqWZ6u0MRYcqTm0AbV9isuniOe5TLTu
NfDSpWIi3RdR/JpljXH1Sfk0jC/rtoztTU4iGEXQCj8i1zy2L7LS+kcjxa5swxgw2UvchabUrr57
VZ5GotFgOqFfTG5cXg+yrRWJ4yF/9siUEIx4E0RZ4OvCALZhWGL55ElswkvWhXSXThzi1idT5Rrl
viu8bdH15YreZGS4CBsOdwmES2/29gYlWWjduI29e40sHN2NEOl2KuSPKLOvdg0882CxUmIC7vpj
boJhNnuWACGqV2+9VB3yuGUoLp2ouLZoZi5coqWg/2RRZuo+1FhXRm67bhQ8jYDSGJ3NUu6aF5wc
+L1csiK+uSjsKTv0ug3asb0py62fgtr7q6nCi8yhwwzp7fZKgqqkvZJDa9Jhq/n4sqYYKzAW6moH
O8S9NU2rL/C7R+JQQ5RduW25sr0Q0aAnjxtkDdIql/KmKOmW6qbwA/l9R5FESvHvQFbZbNJtBnkR
WnlPiXQQQ1yzeFfFicGQhiyY962PjhrKDef4CyGq52nCmQ9yc1hnyOOm3zxnvPEMTJtkANA5E1jC
usQk3BD9W3kmJ0rslpkxQn1I+k1f8dadKrypFuw0wMLqR++1dOulMd7nuUmjq+NVWgMBCoynZvDx
/1ilseqrcthEGkObQSidRcevooM2xgx2NPOtJNdALzWGp8zRcY+AsB1HSEUhPm2PpX9Yi5h0BogG
YkNlaFwNazb8oOFzjRLgcARVhghZ1TYzJPSB/L2WrByRatdZTOaTw20HyZ71x3pK202d9g+aHD+Q
l6w9EsXKz0kpjeCG5kl7y/K7XkVhbZz7QR6VPkc+u+HZtoYZEUcr/Oji8+zLR7AsyM8BTRuV5sDY
DQ3iA+QeJzu37wixdk+hPGnDneVowc7pYg6iPX4JWaudK1p6A/vgZTZWURMIuwtuQ48fcMgcuoXk
2WtDfLlwupaaORDbnJolNwuSqbrer1v4eAeRvKc434gYMK4DU+Q1p6KOm9LNmrIv8s7PcTk8uTZU
r3a86DA8VnaGIaQFflqVxWaKcY0Kj44vi76ybGLohs0y5ljUFVfLEFcPDf7ipS00ZkfODEZGqbbM
vmpXX3d0POxFMeylCbvDdarhjT0TiRONLAClPxtFjxb73p5LgGkKCSFIWHPM4BjCSuRtOLMbOUmW
Wr8VgpJQk0GYXsxz0Yx3dRWodTUzqgZueRt9bGc69sD/oW+1BepLvNK4UMCdnIuUB0Jbs83KeY+r
wm8WcdfuNYaijdUVe0Qgwn2B3HmhybUjmvvIbMqHuHcPgvAP52/EQb8s6F6rJTYeV9/WE4Sw3B5D
slI+VwIzBYoyqG63rXCUJ/2HgIPf6e3W4Z2wRJH4bTp8VSnLaaQem8MBtjdabCuKteKDj+CYW+27
zWEw6iTIxphcG/rnKWrCYgtv8I5MDBlO4HGYwGSwrb1soHEbj4XTeVubltZDldChzIYhXNTu5J0j
iEFj7n5S48AhU3ImcnBssdBbEanc1ZLTqldHd31sQXwW35wOqlUcnvtOPlujsZF0c/EDc+nCHD6i
zH7HU1SdIRPkKy1HFc9xbvgqIoVhcGTI/eShpP55Po+/gl7C8y+8iQUCZijBTw6jQEgaBi4L63f9
J2vKYN06Pvj1J1+gsoadeun99Mkdy3Sf9ph+8TvcVyPOhkw8pvBn2kTEZy8R0CWLZJ/U/VMmjE0y
OiYV7ElI2pqANGs18yUYjA9VOD9Icwx2ODboIBakzPLuASQKopCZfeXj4K8U1/R3Kugoh97Nbb7U
yqUuTH3r5dygeb2Ir+lYKVz6en0cdEXhnzOeAlBPid56YNU+WKOS86AzdlGXLdUX2P4KdY11ItXA
qJZCNW8jrxnnRbnpXVa23TCS7Mbb4pV5hbEVlSVEUZOYm1ratCiviZJN/h2Mo7XXyjeau8ylZ8XY
01PWQSmmaMv7Fm77ilMITT7xxQrw+wAXDiSoRQq+XOP9ZqcFycPPmCHakCoS1OBnOwJdm7DXVG29
5/b0VqTOQc95tuYZA1RZzcNSqj94ddOR+JwDKX2OQdIf1glRKyQGr9SdXd9gwpkVhnn5SIiXSxeg
XfpUlPgzNFV1hJvQrLImRJMNyazymnQWT/Ym5E6Y0pClamNa2yaHVlsgTsfOpmzw0vXfUTn+VF1x
Gnq2c31eOKtapkezsgVIY5dyQaVtIff8CJZtVz10XjJHLAwNXyw5E8bCgEkr3yXZUHIeBR+Km+pr
iuI7nZpJkHTXOqj0/WcG/mvRKp5RmBNZqjVUqvv7iHYyzJJomQO8Kd6dSUdbDE7ouFUvQJBqds2w
u3qLg2YXSAzW7Ppdn/OMqX6ZpcmWN/kpC+m4SHsQkmmEEKgJrOOTXJpd+VY2sIBqNnhpw3lDryQO
qNznO6tzjTVCSKCUgsRRbrpY//UmSOd+v7Y6bIpdStFHAPOFItrsS8X2LUelNUHiNjTqGM6MrSTo
grn1Kw5HPDS1aRyzK9pes7UwoC4nmVGOm903EjgMqZCjbVrPnmvKnU0lNlzJkCTPEGQ3NpzY4cPp
5NYFd0uvvMXQ6eaY7I898wK6ofLgBfRArsszqpZaxe5kHpgI38tE9KRJf9NAVluz0p4SS1CpW3Xk
iYS+HLv54FH78W7UWagHbQTkC9tz33Wvg+KRZpop40QFy2EE89cOFNiAujVsGjAjODD4XH/ixH61
BuumWkosKkwNloErO6/F0inpXM/qcyrz57Z5aRT+/qmVZ9i7CnU3i9FKKMnD67CJdXJgedff5Y1N
v9+qqcBIBr1+amLtYkfqRvasO+StddAG7zu24xH7A5E3nehbGxtsr/I9Vie5yAIs6FU8rly3T1ea
xxGZRsEGnFToME7ilX7M0vKjJaXQesqh3Y+HCI5GKrWtbytJD45THESIM5nHOvucgWsFebsGoB/d
fNNPlmOJcarVJVOyRTGTab/rxvA08LKuKoqfVFps7KqCtzbE75MHvzUjyrmAQbfEwnyneWS1YIjB
nXKrFUoAQLeAjY3h8abBroezcHpp/OEpgguwDjR/GbXMCN6gcdeTqrnMJR6GD/CDaxoaj5aF816d
emF/3XbCeoAt+JwRU942iYH0pH1jyPmWBWhqthQUUpQGxxJiaItCZyiyKp5LHcitpcBTRrmh2JA5
RlpM7U0nmX0S3diTxV5ERsTux+I/2RW8z7LfttNzGjeaOxf6ij0MGnQ97ofpnATnbafuE/baq76d
+6QMfV8KGiQ8IkV2YnebHPMez+FdHbk7YXn7diyehf1LB+KVDAobxal8tgs0Tl/1EDrT+LufwJYU
DRho8TgmDd+wQlDNRspBavKBbc/do5r7cUPWM1ikN7bO8zulGLJA1Soaljf1wOEhDZqb3kWvI+td
DhMTnYBDeUCa2RkpHfJW3uNJccKN5L4wkHsOhdKJo73Imubqzh258H3n1wiZLqbJ+Oa0+wQnsNzQ
rZNundh9GXwEzHbSUKPuGlLGzDxMwCGeUss4mSZJP9VfiozpAOg7USKIBOD4M7J8/FinltogYTNt
lpU81dBblxRUd+HXr60ZW8LATPrAiarUOHGoq7NEx1gRZ0uswxF3KCgGyXjnx4W1B3xCkYTyn+J5
HyVx79NX6PS/ne3ch1Zy75DZ3DYCocrtwUkbyS2XNiOKNrXb0nFIolo8bH07CZ9TwPJ5MGKTbM3H
MDHuY4zk/wtj3mOR8b//D2x5wCpcR7f+X668Cw66n//4/vmPh49cfeTfP/V/9+f911/wn/Y881+6
aVuGjTAMiliX9j/2POtfrqljs/QM3bFdti3/Zc+TGPdcPHjIy8LTsfeJ//Of/jz3X3DGMPXxh6Rt
ubrl/E/ceVLM5rt/zHlQZqThmDoBdCHQIoQ9m/f+mzkvpF1kolFonAGD3maIY/di6CMSq8leyhsN
vEu8/1TVdHeeVgPbqby9ZNvxZud486u9W7fBNQHQdZd5WJwsc52R9PW6mnB7bt9DzHmfTHvujnvw
o+5TBOUqDqIHrZh+QHzqy3L0tm077YQbHqWhcTkCM2ASNoHPxe+mfAgLTn+ioXWq7/oNTvl1ElHb
lE8u7yxMaiwk+mUdmO0OKji4gJ7lKsYam13neiDRu5lISg8RrTgtt9kxWWHCAB+VpN220qwvO+gv
Az+xM1vLnVPhm9IGRuUJlyypgeiIn4jkkOVEJGU4dpO72vaFcdQCXGEk4SAtMoTDfMjJNHjPJFrh
P7v9QUgW0xawMzQonYSOo1EMGf64Vp5dLT375QAkD6rl/FAmbNlcK1V7L2W90tXcBeLgBIIyfCSO
C7OU3E/rzwIBrQ87TCFcOgHWETddGRHdbcgQUBAqRrAwugR5qFadb7ZLSi0wRNVLzwMK3VP0FzPX
LRlveR5oahu1PpxThxW3D38NQMZLjAoceOEVwv4pEN3N7tFO4zDcB62+oxVry4Ho3h4bggGCM2em
hq2e59ugzo9BNDIPROmjr9XAVTHFsxNaYVy7cdHdhaW9l71JUXsSvYxhA8R9ocYA94yZE1bosIzN
PTYTPMl6ECec4dR1+8FJZQB3NJKBVZQ9hHXynbagD6mPJiFq0A/FcaeNOF4G/l2tzKfSTaBya6QP
B3K4LXgqeBRFt+3J+CKHvfqZCaOXk1PYWcvCyvkRDaN+nPE4Qb/LUjA2I415ZBgHdspTZYC3pUUD
V0aF1Z1QlCJx4k+FgeCF3zF+VBSKbGl+uYZF+Eke6c2053hrI3rOP/6Sy4zhYLRDMjZ0XDfIJixJ
5T6T/hOZgnCtjQbPXNfHdpI1u3mhGORHGm5ohsPLOU2/0dRE2zDR4RG30DUwvwOg6D8TR6Q7o+nf
RJ5eRUQtu1FF+zBof6v+Uw8ptI+q8SnGtWe4ww8DZ70hp4f+R6VaBvFtYZaBvRpyRKWM3sYlJiqA
wFRxG2AG6UZ4ztKtW7QbHMe7mNDAKrJ4flbGxS6p7MkxfMYNfjDXeBwAH42CUDXu8tCGJs/q7uAP
JC9MF8aNJs+uUb1iFodYx7Mf1z6rWwjVrmc8mYNzhPGwjDjnUPTxpgjqc2J8jgfyZD5rSrOTX8mM
irI4+WMneDBUs9VDsWtbMKIA/5do+trSIvhBqWp6sTXkJ7Zw7io8Yf0al6nSYXDo3nMRVEdRovS0
NmTMqRpwkWnOoQT6xpS1Clv8qCyp7qVn70cZMjByumcU4y+mx5dsOjcc3JP29+Alh8Yr7klnLTMn
OkgLwLk9Ta+Ghz2+Do9dEr9kgIVvgcdVnanpaBVioyA5uFmPR2Hyt7Hv3dO3/hojrzTUdDtOoJ0s
nbxvoT3TCU/WxWfJ7wS8tXQSaoPJl0KsOPhH3ke7l5vAj7utXXGo0RCVddgGUwb+c9CBmtgiOcOW
sHmxmZgyd8Y6pIiQPWDtVrtxm5jx1BpwcWNcB3TJLXEfHRLO05soKB/6siLTSkhKqom8QxPS/Dd8
TipMcT1wH8q85GrI4jMIR8q8WckB/XLXsAppiayh8/XeUN0RcH0dCvPO0BWwMKMrDijmc2mOn/R3
WD+hvYfk+yfel7Rtw3DQcNr19FosJVrTgm7yc22TjbFYRnP24cZTZO02tMSOLmdCoGAE9pkuDoap
DlnKOUynUbfwhUuMVb7zE8BAADpDH3+H9imyq9VXNbAUo88XKdNkRxecWt1XpFak2GoR/kZYpykZ
8aJYaoN2yiuESyfUqGpltlrRnzOtitRPrrFlWccybnctkO5TPmib1grEJTNr99J2NY6bIRAY8fwX
8BX1vuZGe4EqL868cvGUeldzZnX3ttfBjAvfk6Nf+9G1dHZFUqlLJQmzGbnj7VAFoYVjOudxR4dv
lNtnNeAVsAvykyKFw4upM6YfSW84Zjr9jhDZUmvqK80em6CPP4eKl5DKOVhlmf9W1wTJU1Ph/u7O
ESVqgR6fXPCF8/Oy+Goib1x2pY3upDiij/GT1XA1C7N9tkjlRE19SNI3TXKHKKL2vXSJPZusdQM5
G5UYwaX6ZtHJsWeGxSEeOUGPsOHDl1WMuF7anUoaOV0vRJ6GJu1Z2iyuKo457aoi976OPfOxxZFD
OUAJSgfVzuSN4Vr0uGTBbJYoMY1aH5Nq39KJf1plA/jqwwc30o60hXe+4JDUZJQBIVt2SXkY4ui3
tr17n7uFijuuJRCOS/en0krzaIHE7gP2xAOVZa4OlzZiR7JIRsqo3NDdB4d8b2FtgwACrjnEDI6e
ayzQpX6DhiOuPpnYfO69oblByL9h+5ekgrsgXvVTvY9azyGcODz0vv6axVAwOqiT0SgeukY8qoK3
d8EBI1fBuiCY1JCrL+3iUxgUknSc/WbAUAY0mbYCEtUFmUTS5PmiMdKAd1c2P+UgkdRAcgwWzL3z
46b5ti4DAHMWMiP2NJ5t3proSXbM+5BVKNJeWzcvmU0yO2zqpaKNjNcqvk5gpvehq9NNSSucCYA2
MuUj7QTaBlMICfHKp2xC3ie1+DDlwoYKtuq7olqprHI2wzCrCYq5BJYdzsfA2SvI2DBP81ObJxch
ge85VCSZg/HmWI3Yx451bpr63Hkq/+DOTqAocKabM88kGpucVT3KAYx/E75HROVaYfpLPeHAMvYg
2roZ3OZjbUjb7D4muw+as9NogRjTi4eDKw5qIrMTSBeTPhIPRuQHEM5rTY/iEAbGfVnY5Dc9yP1Y
opxD5yH6F54zc0B8jDyD4YDPAmwVAxY7JWXwA32qBx7p9tcgoHB8mPNdMiqOjkR0TJX45VTVPqbS
u0lYER/UIf92EBor6faPaQzUpkpZa5jG0MKL5EMj0kVoY+w37EfydOkJfeJKVkveWcKyj5mev1gS
fGiX4tVoMIKZsFeisGu3aaKmQ6O7qLCwHcZ4KNeq1/E2yRgDmMleaWqdbEGv2nSYi3ZFAnaEHW5t
ZBTtptpPptL+4FvJb0ts+OQU8VNdauEebrdoTI+e9lDu6iA8BBRT8vhour3r6s9ebGfX0nbPrMub
x763p/1g4XEzuDrOqSeyI8w3tNJuutBmOF1Uo99ifCnLIShxHLNkezIm5z7trOYzMCrMPwYFrjhh
X+KeFqio0b6MaNwqTueOOQZ3hocGYYYNXvTIjZ7BYQEGKqcHMxFgG5rwrgr8p4SAMpt+mAOGeSdo
nt4aufcmlXGnzPR1BLesSnULybut6wbJO/R/sx4XoKCzGoQN6lhTkH8m8q7jZeHvqoeOombExglm
gGuO28QNX55Mz7f2vHNX9HHrswzIRDgCPw2dYVnYsEYZiukUyiR69wxIjc4qEydvItErPLy12YCE
6OATwBiFab7SZnhb62m7UjMOVaP2HdcZwJYt/BS0GiMGseBAPfGGvaXaTw26jzvUb7GNOzYvDipl
n0VK3b21dvZEEV6xiv0uhAfAOnbUPZ21HB7IDIa+3+9dbuJbms1ZzwEqXHi1oosQKaTU2EUm3e84
T9gSvgEvvMMi371iZDTPaZZuqO3wV1TTnqcxys55/ybHAd20/+bStojSBmymiN0s6Gtp+NeSqobd
utalj6Ig3OTYadHBSsFCEhY6ismmYkIv3c000k1BO6nPJvTYJ/Y5m8z3unUBm1PLXApz42vpL7c2
gjh29PF/2TuTJceRLMt+EUIwqQLY1ILzTKPN5huIm9Md8zwogL/qb+gf6wPLjIzI7KoWyZbaVFXm
ghLpbqTTSED16Xv3nivnoZWldjSr1q1OHinCknXsmFz/AaYtJBwLo0ask6Yptgfx4HNuQVvhwJPR
xtfSdbsTgQ4/AUgZGxUN6YlpWoYOqfqBZKZY1ajQ93rpjeSBMU0IQHwBLsrf4s7yibp0SY6cCjqf
bYI31/jlm+PRb3NnHTUxEvBKipXel/FWGyhZiJSaLn4BTS2r+6ubCZJLOtt66/0W//E8t1XAYslV
8ojdoKNrXxrEEBdGBuoUh3AK2KNe+mIzYNrFHUpZmtNxO7SOe3U4b+BlMJ++HpA+niLyAi+Dxzei
EfN21Abk0mFo4km7VJ9Dh1xqGXnBuvZPYP76Y80c/Si7GtgAXpglsQzglQpX7UjXIrcVSeQuhTm6
E12EoSGt1HUgmu6EPGdrhF6CAJiHpgqvJoea5ZgK6BRlgNwgqUiASAPCL8fmyS3IKuzBrQZDe52z
BYmcIY8iM/v+gkdpEbzGoimex8Ijpd3ozw6bFE6DmoA5YKc7vRrVsyYne+vYNWODgvybJhtqtNwx
22EfElPjPzipGVzrzi/O8UgNRQTS61SN2yK3yKzIqtmDiXg96cSLVT8MUemhB2d5G5ubFv8sjkOJ
nA0F8rtpZdqOW9rE34EOgW4wE9tWMMH1NX3x1Rf6pyyp5+gHYjQG5/9Fml+ORQMI3+1/YEm9fK+j
//2/in/seH096/eOl/zNMW1H1z3TYd/6cp3+bkj1ftN1LKe27fIMWl7YX/9qSLX4Gwf7qmu5GEiF
bf6t4aX/ZhGDRzPMM6Vnu8J27H+m42XRcPu7hhd9OFvokq3UNPFdWfxLf254FZ3eWDqujhVitzf2
wzsqshPDgzc8xxH5NdRygjTVtsLYayGBMNEhrVzh36XvvOIrRZhfl59MOkHtel62Sni6p2n6CqUB
xI2p/cUp+DQhbkaGPDGerOhm10aw1lxLLAMTHLPMCexCdtSILXKSO++3JQULAuafvpqHvzTx/my9
NUyXzuXf/7KYfG3O6Rh9Of15Oh/4n3/ZyRrCNteHdvWfHJ7jzUZ8LepvNtO2HQCTHZrWbxgEN6QQ
PWtAsdHrgMByfzgFn4Gu7Fv9lLXirKUuMUPDzkdOImL4qOQubCuJBpjYhHGT5eMRwGyz15EaAgRH
Vmpm+9Qg7MbSsl9KPrWJeSmlHh6xb/O9EFvCGpavDUH+pQYKa6HiYN0AUGK2gQ0oqKzPSZDyMcTt
g51qzm0a8l94tkhhFZV7M7SqOCcC6nbfwnOdOhR11mowWPL7vz18/d8auFbFGVyNyyBC3VgX85QN
AyWVKc1COwqTI5mB7L5pRS8nLezbVHsUHiLH+0f3/tBlmKQSYf8IkM3tEo0RLAknau30GJ+R7RIj
F3UPXw8ZBjxq7Zl1bDk/PY4Oa71RmFKq2H002x/DNBjIPB2gBJIZqSCZI6BZdO1FOu4d+ELQT2sX
AGlqvmZWdhjB7j3UCv6rbzQTRQBHhNEstZfcIfDaSSGxZcFUHMeeM1k8zEl5Ew0WYXLqAKbgL2sK
RQYW6NFx+2KBA6/eI7amhX3kwE0qlHWyGg2TT0WwUuQh9wp/UXHRog0hpMyTH0RYHMB1wLirLIYr
5GRtc8wzcW5E+kiUanGsK9d7E8mpLaZfIk21zdCk9L6SBhOrLOLviNyo7kDH3GSZiGOdtJAs6zT8
JGMgWxq90/5ISqA6NTFij/ksC1GCBMG0R2VQ5hQnYbRpyHZ5YWI3zn7bRS/ipyQqvD1MJLkNmGYu
M9RVC70ZjEtrHkJj8k7o3pJ1nwj1VprRsSqfy8HLHqUYske6yFBmvEkxMZrWKE2Q1soyo50zVS9k
CmHE0AmjyxK4YgMf9VUIuyICCCRgbuH+IWQiRpUBdg/KNNlvDlmpGCgp67SLatwfpgp4Vxpp14bY
ytZE7MpxyIqrCoYw13o1hD8CD7GHlmWkh8TywWLk+yhqI92GMzDDCNJtnlfkhYGUhUCP/9rZFS2i
ncghxK4ota01THsCjJylq9sAnNvoUFudvTd1nC6agXWvlv7S5SCV98CzW+nsLVOPFmV7APrmLjle
e6Cewk9Gb/7GEwlsIUo3rOK50J99GhmDhl2GCckZ88yb0ebA6uoPkqe2AMYOHBKIY6ho4+OwejAn
IO1WZ9Z4iECqsjrf8gyxVeLbPy0sTlPvkPwWZxAyaH+tiO9B4dK562m28QU2x4e6AGNj2IdEHw+u
Ex2jUMPsa6Eo9l40Zv61b19ij45n/NRqWrpxXA+teDwwq+0HIl40mAQ0ZcFg+HlzSCrU4M2oA80Z
k0Vaecaa8vCB+NlhN9MwNaGqPVvgwVM23Aw3ftRqp9omqvhGLzh6Asay41eCDi/cByeP4zMsNLFP
QjqLjhTNoxvLYEudRw/LxKpVz+EbbaYND/384I6mpLduMO10wpNGoOfp67/+eHAqFxrtqChki3Lr
uhgkm0xVzGJ6UCVha2/pcZ8zhirYXRjNt2VjPmhg3TkqoANry0Suq1R67DY8dOlDUDM/7oF2P3EC
SqByOmyOIzA2e3TG/QC0K56IblvCoG5B6VWw+adyhgP7z1gUvW1Ptjc9g1igkAL46Gmufx3FCK0S
iD9ohOgDwrs4DEKVN9cDA4hcDx8XTLtlkyI2NQvSPNw4Onqjx/VneTtWkXCp0vh5tpq3LWB8J7KI
ThcPEyr9qPLeA9qK0JtmNVrN1HT+GbOSTxp9vAWNh5sM8hpuCzbyEsmwPfU3cFIXcjtxRs2oMdWw
1RuAH8sSdm3fsqmr1HvF9Zmuuy7Z+gFHQ4XscFkVmVjUY4ZyHW8wU5BdWCImcWdBeyAZstpjfVHc
BPAWMw5mnX+UTfgTPPUb3kDeVslOgXt52fhJulGdh4rKJMxkimlD08RbuVTNmNacDDJFqSN4tWDk
t/lZEs6N+Mt/6RBbbwbMVSX4X5GsSyI2lwbO8JXl3EKMOtQbTbJ2JYOOkiXVYmQXp6RJKaSeX3+V
uVXLKQDfC0fHKAmAhW8Nyv6lUaMy0n26jqIa24VP7hBBhssUpdTWDHiX2sCLydrAMVvHr/Dp7JUB
Cz+yMez95TfAkOE66Tqxm1NXchRXUKVIxOB1Qxdi3JC0x0Lkd7JUaKp52bs/Z1HYbrCzhLUNypym
P1PoVTIiIVT9hwVif6HL6o5W9qN19e+tpMUsmfVz80VL0fHluaFDkpODyKuZIGMFI2bZCM+oChti
3CPkP3RADTI8LatpSVzubzImBNnKtVcnh5ekRXuJOhbMKJ9EHPZvRsEn2mSxtWG3W/vor8kcpsc1
QmszUUoAlwqX7HM718DBkzUV6aEIJAcuPRBcsMpC4mTGCF6uDAguK3hThUfHjRmsMb+9czTz/sLR
Jl04i9dZTuv56wcCkNArmY5bPxseW6t/+/pTYWsojX8kZvvROd51DIOUKVmxdgSGWHPImadQijVk
SKz0uouwybHJe0ldH/x2FpLzRtgOZnBwcAC5NEteSqS3/riUht+uia3DzM2AptawCntOx77MGjTO
H0IL847F5CDZDrAREe46f6df33TWBHS+1CE3yF1CgX8NoTstIlJpISAzTwnJMuYBKvhdDWpVJ/m+
1nny1ytYKZJMGKx83g7FoSX4izwnjYwYztU4i1vK+QNzPP2nbjqfEaFDsFD1djF/PbnX3Eq4MEnn
XcyQvTrpulPw9S/KFhFFOD2Cmrx/fTmulx2DSR1rwix7o950dnLFP30nxXthiPSnSWTeWqrmbqaI
DX3qdBcNqdWOOCZLiNaAX6uTzPPv9Nq5VAoWBjIAviHMsVYNdWAjjH0So1d1HByd44Rbcb4krbY9
Ma9CdUx/pLApWhjl0+5WOQY3VLIBmc3OxFLkNyNjlIyGWT5rKbNkzzDikQb2vcss4rFcxvBxs6dX
x0kWsAlBfM19gDprlQXzqdjSVgmToz1AGPZgr1tz4/iXCqcL7UpopVlf3zWfJ89IcuoD3r/n9tyC
1rvJVGHV2BBLOusX3nI+bg2lou485rqDrF1yoCmpuonNoVAvrY+vPxEuP2i3+WXou+vXs3wb3Aiw
xMKBbGAS/Y19m3AstJBBrt5qaPHcEDh14/4zHvQnlXTp3kt32HqStZMh/guj9m4A7d2a7iEqbIHk
mMshLsnHBPnIole393z+DMOYU9IM7dVb1N4q7m+DLTBC2+2tUVxLBHfTMEePvO/T5E3XArUfhmUW
RdFWKyB31nno7zRD/+b4BXHgcxLifJc6qJ8X4MfRONkZ9Fr7yRo22A/ujs2di0wIWS1YAs3FNUCh
0IMdHhBkGq62gd5wi0pt0wKex7Mfrp15pWtb3qya39rXhVug7EGDhpTVYpA6X8peUk2M6Lu1mdAi
7Frw0vxmGJGQ1fvR49eukHhUd5OHH2T2NLUZN/DAorxsJyamqWHusEETTsFOZzcaqWjDCUFQS3WN
hnzwtpN0b8Qqclsp5mvzHYLMBDWY0SPbRyOJTpQvEpG9vpZadvaj6FdRiuc654Ra1j11o2nUML/4
TdhEf3RzjiHrUcPChWmdayXSD3qbfqN62tpOCySHLZvLDaQ+8Lvv7ehmK6P0Pts62CMCy1a64pZ3
SyTRkEVbHe/BhLyhb61NGXGJGGTBrDH97GrLfQ0Fe2M8tadMBqR3ZtY1Cfh+x5z1O4jCyzBA+tZE
e4g0AJ2q5MPz++vXV1PC12dlvOsD+quxu9qpQ5igOg9Vm6zDdA5qEHzxMLtA7BIgo5tn059eSk0x
z63cXWOx+ETzGd9X8tUsGWGwB+0Kx9rnfIigvjfZkL3YSgdMFc83HYA1z9P0dWs2fIdW/6LnguYj
FwGUBrwTEAVRKyhk7yRErXWfOVOP14btK1ilbk3BZDUXM4H0k5gJ1Kj5jxRt0/m1xkVoxtvJl1R2
NaziSeYAhZE1ewq/jMfJF05eHZJOPEz2qhka40Ddty7iCKEsB9yvF8Maw5fmt7tBXFTiQjbiqgUz
f59Xqa91dv6Pr5W0jkmHl0RrNWJqdxzLFhYjOClZtiY2YaMP6BrLXZaxC5oBhy92XBb9FWGJCpmn
UV1C+ykjYoM3uMpQIc97/dftENTaD/bO09cuSTTTRQG4nfsvWIDmJBWmXFMJoHho7zhhUICU91ZQ
TkE6BgncnSp0p73Z3FxrTNaNqndmg3TCzEDkz4t/ds/N7q3zpaCPy09hYTdb63tOuvjKEIqblELL
Lvjr+dW1jk+kVPXda9IrBBH4ONLFja0eM6O6ew73MD0VntC/wvLgkFg21wkMDKPCAUyUw3Qw0BD/
adzLBfliduNDF+KCi8tk1ia18PD2dhh+cEi99a2/8hXF0wiHYmMX3SnV9KMxjD/rRJ3w/rGw6eUb
EvtyObHWLX3zX5Hu/4p0/1ek+78i3f8HRLr/9563GF8MUPP/OXDZdVH6/c/jlj+e9Pu8xf7NFuSM
ObZDE81Ga/6Hwlj+Br8TF7chZ97cnxXG1m/ofgVTFcszPMuBtPG3gYvxGx0YU+d/nmVLBjbWPzNv
caz/ewZhSXwEAiOXQ5y7+MeBi7Lp7/mAMQu6TRtrMPPzHw/ZMAva2xUeX7EnyLR++HrQlDdsOnfp
NPReA3zF30OTU2TVfVrERJIJnhxdEeovEJCILiSv5acRbOO+lCvplsHJMpNxFdWE80WaMz1BKXgO
Zeh9g/1n0ZJ1CdjEq3+jFx1yuPHGt4K6wteItomkXj3KpB4oc/p459Rj8AQMuAa17IwvXuygrQKz
bQXqu4dTdRXgiz1Xup+uVF76K+DQOr5uLf6wYpe3iZu+zqpqHYAhfKLRge9Oh1PMELa8uJ3xTTXt
A1N58Wj1gGL61PreWUlxzKbvw9jJHe7a42hMxSkzg+I0dRHhrTMHwJuJAPXMBshCgqxRoeEmN0tx
KvCrhRrt2bTMhiei3z9kGpgLRVW3rXw7vmb1AO6t8bpjj81iQQ5F9VEJbAmj2XXvrZLwBQxNfzSL
9kGHm5katvlNC1A9uMoLz6ZpjeuCOfImoPVP1lxLdJlgpKUBlz1U+MjgP5h4dlz9RWr+o1WRXyIQ
92xttxuvSXIbZw6DNRMZ4pnNsCwcOA1ajS5E6OdED8JtMpg4l2aMw7tbBOqpNabhUnfVGWa7+TDE
IVw3JfcG3+NeFmDBvXHC2hFjqyho5m+JgdEJeeoIM687OEZWA9yLBh3zYHrAM4XCn3kUCWCKbCZU
2DXTnHDAqxdxvr50SFcvIibhMKjrLWDzuwcP6KIZvn5xQnLoIpzivfpVQJZ/M41zqCeoU6StrnFv
FVtDzoGU0vXXRiL7lRmT0ie0OfzIj8VNCUmQmZaSS+J7pI8Yw89QmuUnaTyQMurkmZH4N9fEeVag
X37otWlrk2Jynmzrm2Yn03sVBMhkRdFsvcbnY+daPiR1F24E/cy1LsqTTAr9EXx3tLTayH0k7YTD
hyawjeoc+QPfK1+bzv3IU+zMpfOYNhPYohTFXtPE8aZRwAZMC0NeFIFnYpTLTCfKLvH84Bs9KnNf
lCtfAh8lTH0dp61Enmza3SGS4tvsKiG57AHVJZgM3d8Cp+lvTc6ksMug9Av7SfjcflHquy/E5+Ft
i5trlOSbRC9DxIl1wzkwiI+pOfRLGwjT2neCDk568ajR2zmBCY2fzI7hahlCbBrz9Bf62/jbSHZT
YW7BaSKNDhN/Q5cOa9vcK9R0y1i1hq0/6Z3bQt0Czz3OzdqhhHUbWcVwLAdNHXtlfsLYkZtEDahF
pbECG4eKl5SZHrfPex0HL6DQTDygurWtTOJP6izic03meYLIXm3GPGdpaUD6wkQj/QneXC9fOvyK
k8NvFD4ijce7qUFuz43sHQ0bvO9S6XtAo3Qyc1op5M4Fa79trI3R56iSw/KzqnJ4T2V3b+Kx27dS
26aKXKSkYtzs+Lmitf1Czu5WBOUFkTF+QqRfphbeU1CkKVPLbRWQWtRjjtwyq7gB2uP1pMdhGIj+
MA8lycQqzmY/fO8RaDtR9t4mdP0Qlg+wDRZDo74Vash2dZdwfLS0rVGbiG3RNfaJgQPBtYJt6Foe
yaOov3AYbjRi9IpCVosSWLuMcbsaDBCOlq5BZyAv2Pb8Z7wDsJ0VXsLHviP/2Y3Ta5VrILCgo6Nf
phusx5G+MUV80U0jW1uhWhaSdGy/artlaNHRgGxK912XtA15YlyMNL0U92PuhgEHfo2WWK3Uou+c
V/KNt3KWik5xeqncfLwQBXP2cvuHJowb2ha+i7HdBVVH7rzJ3C2Pz5lAV1RDH1sjURgOkU32cIFc
E6MqOSJJlkOpKFZI6JgKpDCoYiTShRYSBudUT4hvONAPLb1w1bnbyQp1Pi/RbO0yt/dt1B4DOwTS
XsryNnXO3ovwrrsuODe7InXHJC5gRfdKX9QOSmSCWokaLJY0eZF6N+XrPCBAmMUEBcH0Fr02P5dx
Fc0tK/rzoMJqotUDSaIRnV2/RuOG69cm98Z+h/8Do6cg07SLQAgE6RvX9WGMHZ1pb5IsZdzsBo3o
GtftIXnm7kuPk9OcDIO8F2KNYqiPdnP1PX5VvplshYIbNjSgQXb2eFG7YE5KcjRqeA2ISrHUBjbs
ZeWoY1sx7yk1+ygsUHluM/xMa2NbWdahmIb4QPjpRx2M6N9D+0er8u4cTeDXEuLG+1lRF+fy7AQ2
CuEIde6opmkD3jhYqwr6g+zbfC0Dc1qHcXSBCeKfDUPDJlKDSQWv/QORuffkwNBYWBP5BZXRxldj
QsdWMMcyyZAvsnWXx92ypilIYHb3mLkvSq8+Ulf6m74S9aEzFHpoQPdMGcZ+b2dMmshKIM3DwAua
Ripb+5h7riOgp1Wsp8GuJkZ+TXeWBacTw702AOxpfNio1/1JJ3FGjv0ukpa+aORIj4Di5Rbbs4lE
pxhZjIPVwdsgWlH6Zn1slIgRfkHvC4qjr/RoJQV5FFN0bRm8X4UkGEgZ9olQWHfdT6KgGzOrJ0YY
DL3qPnWuyGXzUEbiU7SGeagysRo8rdrhs9oHE7q7qtDI+9aYEQYW9IUoNgmh6mJx9YZnIw/Uthvl
Rh9dfBYWysbCmh7tEg2xXx59vWsXgWMkWxeQNtUlbhsrqw+i50BrieKm0AxUvl8/qMq8Jc1bUNru
R5MgkxCe+0NVFVqRsi43upf8EEG8rwt1c7zmc7QN/6jRYF6Q9cfmaBT+jiSEBy8ZhjU60WJZj6ws
EbenPeJo8fg9NNW+WdFA85GZMHnUL4QSP6JW3MVuy6zQn05xx1g9s03uZ1C5mQ2etPdzfQOmUltP
QTpPDby3ScvWABMJZtY+sKJ8tj5SVlXhLLNR6lLEvMMPHR8GoHKbdpqOiYmSzBqSmffXsc1kENZe
/I410PPK6UxCT87oCSDfezNO9QvO8+llSA7QfPNV6KXlKsp6A/queMq9ody4rQL1SGwuue4127Kl
Q8yuGYwOdus+DQWc51h3yeDIv+dizmtCgX0yBs3dhpX9idgpB0yZvX9d+jiZS0aiGPriuJm9ziXB
QnmkC2wvI7AV1QQbr/wOLqY/o3zvHlxangtiDK2NriL0iXQTL11ky22oQzEUcXvXQx0JiKmNz1yD
D3bR1wdQVTehg+T1VYsVrOgJ/Cod61KZ6jMd0+oTgtpTgPwXom9Rc08X09mlhYvRj7yfLuKzr/rm
Ocybcxmb2hZ3c4DMNk4wxwsexmswkIk9RHm+CzWzfiDwRb+mhGOI1uYeVuO1iBxsWRnXhumBFIqm
YSvmybJvYMbItPQjHp4T3soTaSspWEz12Jh4mQJW9JfERgGQhwVqlsDIGfNRa08OECU25F8+uSmL
rtLDLW1f9xLrGU6LwuXBSCFKpDm59GR1IHms412oWxKA/UtdVfWxSGr52LFkdJVt7XRvokzIvO9Z
axp7fGOAeJxUvTWFB8HBdd9tlb4kBkcdP6rBGNRMgOyh8JZWWdZHpYXB/4dY8fnftekiBfzxe+LG
v/1X0jNaoLJQ//3Hasbngqr1707Xf33Kn47Wjit1x8Ac+w9SRvmb7gn0ioROMbl1bf6hv0oZxW+W
QewBIRrwzpHu63+Ea6ByNAwDKaNAVvt1Hv9daflXOd9fEk3+/WQN18MF/PfqPl0Yrolckrcgydj4
h2ANbtepVCn7sd+LCEE4A/+J9FHAi8cqCpqjLjXmRvP+kX1tJdG8q6g4Sm86FJdNBSdigSio3/md
Zx9G8qgOyLC0DiKyLMZ7L4HAQ50hoSNug10VwGnzsyi8QjXL1gZB3Isebj8FnymfpJD9PnFqvKrz
NjlpYXMoMVFtVNx+ZOWrFxjdYw9Fq5/3V5ONdpp3XGes76UNI4mzaayjvcz9XgF0sr2nprj3jcn6
EHKzLJwk1M4e/EIUcGgOSJ5c2x5BcvGEkzTK5bTJuggUR+/0+PIHee44FtDDL9/GKl2KfujOZE/8
yGsDOwznH5XI+FCVSFF0c4vO7KcXU7N6kzw2c4Wi+vFoM2BaRUMDi9tgayjniqaitDHnGseh2GFQ
XyyMuf7x5krI4iRDYURS7IB5mVqpo2jyKZ50S/fQF6EZqXq2n4DdEt6dsRqoekiQfKOI3yBLLAnE
s5plS4FWzJWaN9dsEcVbM1dxlsphwM+VnUOJZwF1WJB5TFFI9TdRBkYJ7q3WrF+NuUIk2HymDTF7
xOg0GiSMZKIiCneuLPGqU2S6lJtEcu6tuf7ULCrRZi5JfXwPE8r2bY7ZZuFHOfwRLW5OsuXrnihr
87m+7edKt6LkrefaV+JGmGvhYq6K87k+jiT7LgSikawVzqUdx5HZEXb258paK7ungn2YWthDomgA
MZA/QlM7y3IcL5aXMcSMAaaGZI0K71WXE0x//NrY63IOR045rSwI90s5MMtLKilXFYIAjwKbELSh
Wyp/MHELqGWjnGyNpuzSyJmvGkCd6GuUaWMzPzHIr2o+d8jycVQCD3m3JRZCe8ZGsIzhY4Sx6xzH
lt6P0cPrGBgGxhgoOLJs+DnMUvOJR8xnHzWfgiR9qTIDFmlEmrYlWXtRxCLbtQAYUxeNALMsZpDt
QeuL96khRDrSYW63xdmba/tA779F85kM3zJXn/BuGFbcbVUQEjZwytwmHOYMDnWaka06oZfL1Kku
8Je3rfbizqfApuAghwd7QkocoqqXpM5q6j7mtbcYjPozVNU8MpusjdQpmDmhkJWpaJ+1E2yT3mGa
WUflu2L0zDCbcyq35KOWnDhS/gJQKl9Kj3ZYRWq8jLmxmJKiSnodvw6/zXwOrmRW7GdQCZFvNVbr
KnqZ2NjeTRgfMaoxLmXNWOllz/jOCPoTJUeGVjU94CgMzvX8kAg9PRUXc3gRrGwcngTyu7m5lqLc
SG0Tcknj3FQPzx//X7PAMzxXhDoKE2G/hEZyDZryJw0XRt7LJA3w2JGKd66bUHKgNKBppP1rkybR
uhr8ZhWnxAyVY3OazBanBS4CQYDlddIp9pLmm2GpLUGqatN6fbkFLH20cERB8wtWIsrpB7zpIe5k
RzdWKM5Bf1YYE9zwPmkU5sUDEAeSN8NxVRceCKwJXwoRl2S8L2RT8BJcfIigCAyz2+De2XlLOll4
NAo45UyeAR13WO1TQh8iLQVmUmXAEsAgINIpPqC1rNrEP6NYOwUGXZ6hPuThzenGnQl8DeOvGJje
zkuhPwB0sPZh2p7iPuQoYZn7rpjBKSRVdO2H7+mPSUdYZqW4W8d8w1EyX9bIP7JfiZAPwUjeWJwS
LZa+hCEYqCn8luBIgZbeX1zVfCZbsg/f/UHfZaPzYLkWfvQAqROuXNDY3LHBgJijScsUw70IVt3g
P4ESxo/iZh9hkJerllO5P5Wwrp23TOdt2ZK8J0KI3gcJ1cmbLfIsuWgcoVwmSizS2i9XIUs+hKiD
Yw54rqwrPVXC1zRnU3GQXelTjiYk3ndZfIqiAuuJONg9ODFlv43edE9KWGZNeQw8/+4GRoNihjQA
hwyMynHJnnOPEqb2iLzDbuW5KZ1ftF+Il3ae9aCKF63+FFvFBLOBo24NAFcvS8BpySaYxpfAOo5+
8UgUxg8ZVhiuVfyKLbIDuSeT9eSQ2y3ycVwOIb2zoIivrl88kAbjLRJb7v0A9mymhbtqQJWE1B1y
RZlB6KUTmxfFCjkjNpxphHaV0lxRMHL8mbkRW9UxhWG9dr3goakLkgTFI2sY94oWEa07541ymW7b
PLnq0aA2YH/3g65+dlF14CyBIGHKD7WR3Ec92XWVtq0cIl6s1t9qqdgCBaF5oOMWVX5P/Zpzhfrr
xJEnn8/cM8N74ajVWLkbiXt3w7Y2TsVHZbDC+L52rLKkudnFTwIvCq8/j6n9lgTaPZ0zXaaw/yCc
JF7KPIK74+NusrfSUZC2JWH2XdXvGq/YBrbxy4393TTUL2nZ2kvSA0ZkrRXn6AkSmIGVq8UU14l+
Z4/VKeuQxnQdaz3h1nRGJufij/YiUwVBwiSAmQ1QDL/aA3msktklm7V8V7xch1WQ2z1YZnF54ChK
VlBlvQ3y3sOLKOK6O7KqfK9qdUonzMWZ6J/M1t2MmBcUw4D6PCtSaZfnCwQ/9wGkXljl1yJuaViV
3DQ9kgTfRaxU5Q+xF9zdtnywLXKyRwNdfGcj1vD3mqvmVhXwhbw6IJ0Z4BaKYyXEN7zLpBqMWPtt
7dUuJ4S49gCNzA9+BT4fk9fry0IT73BpR6zC9XsG4pTN0D/DWBMrdAx0cgFnVDUhwNWo8zZTFPR2
+F7oxYPbMzDosLBEZgG2gXGBCpzHqMN5GjT0S4f+eyCCR+FM2ZoKpVzhDBg2dmN8eoP5rTOh23Zh
UEBY8XZAslatzhfQqeG5bYNXW+a3CY1NqBH11AQ0CyI73ZYp8pAcQksW0VeZSpeztu1PLIOmtShV
fwQThS5cT94aTLJJ585Z8Qc0oP0itmO+USDi5Dp0H30xztwITAuuGp4qCQwk6e1zG7N2RmxkRD2Y
7sK2UHYA2Xam3H2qzNe+Ry82RzySGMkSRP0pekWWThP8imuDnAxSTHy/21hWpqO9JavXJrZGGbxX
1kt31Vruypu6t7oiqcnQ/XfoiXChABOkvAUWq3Yi6gTUV+MQl2RXzqdlNskyGs2nDjPzKiQaMR+D
Z+TGdLE8/LVGee0De1e4A2wWGWrVY5UQhDOixty0tov/vCwL2rGVvqldO4MmMNGGbdnBC+uVvOv+
oQZAs6KSBPLgm8lZZ8JCKk93NCI1smgNR4yQ9TrTMv3k6Na6yZPuShgb0A9RJEjcZqulyFCjWPWa
XI+7l2UYSBu1hdAHPcVjh/RzSlBcFPKi+pBebUG9kqKD2ec+GbiDrR2zLFGPPS/TBGZyTcII4aky
nQe3bTbkVbPehuBPrUS7WNj/6aCYVLhIbrD+L2sSzJGnLyyXSBtDvmkiaG7BaGS39qU0gpD8OZ+c
kKzTL3E89FgOtGTLDVWichLjhthJ4kJjz+MSdsXSgTFM/d8ihWwVCTiT6e2DwdLwfWfvSW481yTR
XqY2GJ97FENL+JZPutfPvo7UAeahnIfe6J7dejYfxyOfajTmt0jXiHKq3O9OXofn1uiq1RAMJmHp
U7E0Qzc4GG6LF0Y086+qT6cys+Dk0HDMNHZMUCyHUToNhwWTpIJsyI+03l5SpjVPRdPq29iJD7nO
eOSK2Jdr2kV8mnjus/o/3J3HciNNmmWfKMpCeYgttCJAgiQoNmFEkhkeWsun7+OsqerpGetFb7sW
aVb5ZyZJIODifveeO0Pl1pxuNxhD+QDUut9NkfORsIU+2fp0cv2gX7ZRJLeF74VnareB1kq+dOAX
ci0RUZ/G5Yyn9Ua10kDkEto6KZnkZuXFn9kfrKOl9QcDGvOhwij6EMXRvmkMIqBZ4j5L2r9Yw938
bjbw2rk3rTA3ZhcNibKeNPtPp686kO3n31/CTkQbrncmOrW0T6Ydj6eR/HX2qCjElV4+Tx05sKka
j3rkFaew9zgRJ821mep7TS7wNlAAbecSFJJu8srPjLH4VBfRSUaaPGVjd5L9FO0KNcOJNVrTvZoS
NCZB7tGlu3YLbAVkkZd7i9LtxBU0jMN2xYwpGahv6eIh302D7S5Mz4QU2g3zoeDmcq1BnA7aQO1K
Pd1gD+bX0aXorJ9H+R2CU55Razmo2ChcZRotoQY2a7BJ3YOri8/SM8cnr/aoUCjkgUR4vSGHxxpW
mS8kjdMdXYTWVSTVJyOpEPJkzIAmsNvT/25HhG+TVLTRS/57zWb51f35L5LNv//Ov0Qb8Q/XJ9zp
0PuJVxjp7T/9EO4/CJHyPxO7BIKE+Z/ENQvR5rf2FBHAwv9goaU0/2xE1f/h868oP4RBgQ3gtf9R
HyqUyP/ahyqEZyDY6IbvmD6WCNf+f0KZJrcjKuWGhruQ8Vf1MC9CWf4k/nj1rKJgFH1sLIkS0hLj
wwbabOGrHgdpfk6VzVksQU8Pbe6vUBos1zvUGfkEqVaihJB3ZhY3qr8qDkfQp8KHqeUQkCkGvG/A
FgJBkJMZvED60C7WLzGeWJ2KKz4GFeDB/i0GLZ8pxjwtR/WCnDvVXPBGGRZyt1dM+hI4fYf0tpfY
kwPFrY8B2Ccl9y949r83oVox7n/LSGsIRQkk7yOF8M6hL4IbA3nUHKrCzhpcV6z+xh1e17wdpya+
5PA115mKflF5uuf4Pd7Sonnrx+aLFIYPaMCcHgbOP1tmRHCAUw6/+uAjXXPdpN7ALi9cet9i19FX
oxJJbSWXzr/Kqf4roio5NUVXFeirYE+89xbFNVbSq1AibK7k2DD3vwwl0PZKqu3RbEsl3jZKxo3t
10jJuokSeEsl9ZJZ3dBOU65LJQMnv4owNTfeuVcysaYE4wHlWFcS8q9xg/RoviuUwJwqqZkQYPHa
Kvk5QYf2lSCtVPLnZHyB2A55B83aUeI1U+iRuTOCdlqwA3npzHuBzt3SXj8aZFVkp198GTUASbqc
zQFujOZdWNjTRzfokkdRcmQxJp8iDa19yIXbvPhWoa1DPadG3B0vKSPjh7oHEhNiYjkw/Xsua3pJ
qmq+jyK1zx1YTrqbSAoY0Hio0IufhJL8Bdq/UEMAaiaco8NcgNF9saAknVhlydDAUOODTg0S+Owm
ZKAYLmRqzBCUX7MaO1A4x/hejSI6ZnwLzeX8u0gbRilV2zPxUYqgHIr3ppTFQxs4d12NOGo17MjU
2GPMvyI1BiGT2OyxHHnPthqSMCUmqcXcpFEDFPd3lpKpsUrIfAVgkXEI1cglkGO+StsDKSD91avC
5jX66tFT+tnLb6U2zw+mjRDUcTl8pQUHoel3vsN0gqkdM59BDX9wnWOUZx5kMRfi0Uk3jRoVmcyM
Gu2DBi9VAMWAkZlSbtbTpss8bV0bHQOnRqcYrWqwVZNAy2kd30rDOEVqUOWhlGUmoU4mWIaaZKmR
Vji2b5oacpVq3AUzPls10xaSAg2zaiRmMhsr1ZDMV+MyQn0R1e6M0KhEujfM1BxmawYzNk/wUnAK
Y7jI/I2iG8oh1Ugubd5GJnS1GtVhtlrWanjnMMVjo68Pthrs+Uz4pBr1aWroJ5n+CXRNDqA0yDMX
NNSAsGdSaKqRYTC+FGqEGKtholRjRVcNGGs1apRq6MipkhkUY8iaeaSjBpMG0Z/maqhxJYvI3VYD
TMDzDpQlhpq8Tt4aEPqJxT5aUCAYXTQ1BHUFmyn76Pi7o6q91WGTrdRua6t9l9E6QBV2YhghICbU
7swlBj+A2q/ZuKXawQ21l/dqVxdqf58benaY4a/w6tNSw6ltbDVgKHqmHbS5KvBESHgXRV4t9CSR
R2+I2iVGhmjvNjMUHWk+tT2B8XzISRx235VrUj/FDX3jIMouMi82afsx2vboddWZ1Gr8SqpQrpJO
p8M5p3wo5yyi0aZmtNE1nqPVPLjdsrSCdyI0ZBxpRCkkOrz0tlYbrhog1zFMI1sU53yyLnKWzxli
wqbrq0ezyz7Qjzrv20qvZJey9WT4r46kKTrxXnGLkSJ1GoI2X3U9/CVG+zSofhtqquDXHBOnvhcs
bZ1K7FqBsetNCgT1GXqoveyE/2rXJF7xi+Dre/KrH79yrlgxtnOV3/HBPYqZh9cZzmSp6MilHMG3
q5dfZTvtxfuQuhvpKkdfxISx9t9909pVs36UbnCOZvM0e9U2lMpHgeUjJIUNWW/dD+J9npun3hJP
wNBYn9KcirsMucmbd8G7b8QfNWydaIjuGCQMVGVsKPWsHSQVUeQc8xcvs6KVy7iwyd2triMR14b+
NHaUL2M+JLykHnXfWRFl+ma+SuyRmsnBb6EB87JPNCEPoJ01UgZT6z3YPc6LwDXffX86trZ9LHLj
lOb5ZkSQa9uCH20g+GQOFPc5zo/a/JxhT2vpu18l8yamYlhG4I7DjPl1+kK7DqNvIGXDRxlklyhz
5tXAwZ6gi9gMkmy+7dbv3jtICmhDRlzfRXl2piLkXcq4AAPrYHM1oo2rrhlDBP49phxxPUzeZ5do
/KxtFJ9Du6sO+IT2kWiHo2eT2UqmWm49wKth9ZWOs3GT5c4ZE7rURLojz1DuLOqC6eThvhRbA3m1
jLCDRjR69oNzX3ZkuvgXXK2d1klbQ0gacUt1M88xIfd1VS1c3v0oMmiEMjExLlMqaf2IHcaW0SvX
1ZUW4QRxrZjUMfvjMkZ4IycCqTJsbZS9+l4laKut0ybUdlTx2pljc9kP6Apl7l5xSGA67eJxXZi8
NYNODbYumnUDKmAREoVpQbydPDAcD448+4ntLb1KR+3UEFYCCJnzOKx7BKWm9scV+PZz7plQrF3E
27S/ZEH+wyoXbGUs4Wt3+afX6n+7lIRSG/2lhvN5cIwbqx7iZwHG3bXqZe+4Pl+aCdjoTC8xrd5L
17e/paduYAZ9P06waGNLX1F7QhOzzSxAy5N902n91ptcHisWJfQ9YzUJmHWm3/6MDZWic2tdC19C
iWAoyLCEztOQU6Fv9snBjf2V5Zf30uqIe3qvftav/bi8dyHzu8Fb5fOn7vrYTWa4YVQ/bTS6rUzq
Iw0GBr3s66UyvcGUfK0mzVg3QY2hJvEODWmgtAGgFTIFq9A490ZNC7KZqjG75YHOJEdZlXgRylMV
65vhJSJatoCXtK9MAr5arzJdKDENtdZUaSycYUlrMrWAPAGa3h+rdHrunE5j/oK8WWoeB4oyq7dD
FByqJF/0oxE8lnZ7I5EIdx+QlCj1Zy7s9pK+xnI1ZVq+E5BJ2/aDVhMsGlH9aU04GpMS6EWRTQS6
6aasvIEOyG7bO+IboWLv+iMYEaO2mSm9VFH7GZlMLywUDUJ4S3t6Gxz7rzXH5UYjqbUaRXzojbRa
13W51/OQzpFxODNqDZhV5SdyWWv8fddMoA71A2OQrGfAVLafbBM3IoMvlAnB4xxQW7zpGofVpUNW
QrkHo+rU1mPds2iZrGtwUbBusjL4EWMriOQrkdAK39Tb39+1x+oGavWKy3pZBPrVMYtTnzefwDY+
B5tXXgt57Tx+4LgOqGyeyudEw3LYdfw3968W22+RYeOyA82YlM7R6Gkzz/hK0k73Dqr10nN4KKmO
5fOBRJfX4bUSD7X6wEYSFbGAkIsbksVwLAxqnVPBQl7eEgiodtiY6z6UQNBsg4WCUOmaM27LocfY
/77hQRllkBreJ6Kh66ZwglXhjNRhZfOanixnEXnpF+LzAijeUjRUrNe0BmF0Dr1wnXjpW2lCf8j4
tjgn8ACyS6o618/Ayy/lhD1rFtM1lc73oNMjb5avniwvhR7bS3e+SKf+hB15HQ0uMvZHkBefNqH2
XcrKFlbhYx3O13yE2EgPDKW+JRrbyI/SVOqoI76dOtmWtDqVt76ZiD8X9neouIc9XZAur4Sn830k
5jc1FzRi8N2FWQBBgeYBTM4s0G5x8QUvoqneZHUYhqrqnW1aLRnWdGgXwwP3nBu+qkUYazYfPp4B
oxDkPTvzFNUJ2Hbjx62fuQh8R8m0NsziOzF4Vwu/O5WMUeni+AxJ3y8Gv76Nlvnhk1dOiFauLAOq
TG+mFMFS1Z1OV/Wz2mPZLKdwX2CCjof46PG6LKWnY5CExdGYZOLUW1n25SXtDDB4ziI2qs/ewJ8y
G/25Ngu5xMfuL3+f25E2ENxxi4hn3mXHYDyDluNY3z2i4pK1u3e814qDS6bxPc+pfPQSe22oK0+t
mBCJokMEihPhKmIEs9ryKeMOf+D9/ygUV2IUECY8xZqwFHUC7I7Ydr8kCktCG1Z0ilFxKhyAFaEi
V0S/EIuhBx88wbVIFeFiQvo9GYp60Sn+BW4zduv0MVdkjFL90ihaRqq4GYEiaDSKpWEA1Uh/8Ro5
oI1BQtxIFXujVhQOV/E4ekXmyBWjwwHWAQcXOvG/fwkU0+P3/2rS4L6lOceilBSyaT1qGodJSAVZ
pS+TSMptDzSVUR2uUsRHZ29FbfyQiuDREmFyGSJ714kmetbD+jNQFJJY8Ug8wCQWgBJKb6s9t5sl
htJxlwMxSRTNpNThmtCc+qT3GRYFkCcd6BOMx64ioXggUUbFRnEUJaVRvJTomeYlZr1gVAJwKsbo
vlamcZrSYMmieoz16VCCX8EVSJCeT+SkyCyVYrRovFK9orZEit8yKZKLCdIlBu0Sjw7tVsBeIkV9
MTv4L4YiwcwgYdD2wBvQ0cohvzhQs7xBOh1r4sa1W77NnvlAdyiLGIPRemJLrfEOfwlB91Eyuz7O
9+CLTxr97iaWAiM5oAVwQtRGKkFLfjvBHdYb1LGZHF1M+Kt9ndn70g8PCfx5juConm407XNIOVIh
c3IFzwH1vxPQdMAGLDOF10FT3bZlHq38qku3da35V1kDJqypdCrCuF6zYPzJFLKHcVVF/QQYHwHP
R2BAtBuG5waknx7iD9LN2cUiv3Dn8YExGG0NmCdWrd/E69hvsQvPsLsJBHH+VEChVKGFMh3IUMVZ
awk7vXrFm0/FioIRUfe+rjkTr7yJTqpKcYv8osyvoLvTMjnGUza+YSthYNv6/qnUDo3rGueuIJVq
U4O1jBuwSLECJHWQkkKISTCZ1RoBRCnE4a2gSonCK/UKtJQp5FKl4EuxwjDpCsiUUgXw4ylIEzu8
seKKKI4clMMna7YRYaA66XBE1i3quMLdBsFm7Ia/rXvU7M5/Y0pcHBMrvsat9ZArapSpOXhgpzFc
xQonlSqwlKMQU4WCTZGd/Zso/FQIh6qzeiT/jHnIYFxE70+8FPm5zOJuG3M0hI1EkUqz94oSq8qY
sUszyHsKgUKDIUOqVQwjOlopKbFCDjv6c1r61yxh90MjfKGifdlOzsForaMOzKDnwib11tjPfovs
AjfEdmWGCNU/lv2DiEJQSSaHLNSiAxmlYTl21nOntbQNBfIYTtYrs2xcPgZcOTurL2U2i31BvTh2
XDhVXr0J+6OjZzQAtYXqAPbI8bQW2ElTbnzdqHiUu241d9qLXxT9XsQBOlHauIB66cpLoxoPMPPz
oUWCA0ynhKodlFwKEqcepmat7Su3By0scx7NSPxwXbvZGFl7to008x7rdPR2bfWFr1iD+1y9Wjpt
2Di2Yi+iybDi1KAcFjUYUNwD9gGtCSpyYa5aVU4jOUy4EUVztJztrM449C49D1ZLgt8oxWee0JVO
vqsELaP/6QTm5KY1l4NNl2zkvvho7m3LYmpM+mUar2ilOAZs+DYpSYC4Dv9EMT1Qw+Tsq0Joi8nv
VqVqX6SgHgtUCE/dwteNc0r7SId46SfxF2GGHEIurWRBcZAJsiO28q3gm1Set13qBMf/3WL8P5OG
ylT436vx2+6rRwn4+f8Tiurv/UuRRwD/FwGSzhMb6VtHFv/1QPKn/o9t0kSbt8gpegjkum3bCtz4
bwUesZ7/5At6UixmPuAh/wfGSVPYfJn/6pwk8uh6XK0MlH4CIgoS+X+1nmh9k1PTBs/aMQgKigI7
mM3Yu+jJlFThAHWkZgMz5YehOoe6SH4yPNhxY/+Ji4KP2ggUq12VSLtV695ANS4AaD14xWi9zb77
VdiGfAEaQn+C1Mvt6NnNDYf/2aVh6m7yQV2YjdCfIKpWB1FzUfC0MPnoOfn+/olqpPVgooHrQol9
eqrYBzhyyPBuNDsgUGoTyXCHY1teaGCm8DDXL3hRVVyybNd2EuDa5xi/Tnz7ywNzirHhFtKFxFgB
6mRd7Ix2wBQ2jPqmhzC1oCplN9MvvfJzDV2l9hj7fWhDM73kdZJAs6h6Gi2KTVpEJvewAZRuCuZ3
zrhQa0AhjKjrtxpZjIXFYKxy5/BA9ufiiPo87xKveZthky/gILMO5ILznyEWrf9Rgj3LZ5/ISU8Q
BbeBngXVsZvlW4LtFT9n9qighkvbKu+m0xwKjHkgxr8zev6cCRJXpEtcRC61D76GDY9n66cvcnJj
NY75VMyfIV1QmDjiYMnZ6dGQUqNXcKAHBoG1CJx36eQPxBf5MxmSkZwdYo6IKGPeEPNs3R14q50e
3Khw1A/gEa+zQccxEwKkrxQhO3yOTLd8GpPxmWOKuQwT8wGrZr1ysJR4sRgWntWmS6t3H+wgDdaR
PAyBuXZZyeiliO70GR8xwmhLpp16/CduJ/oq8gEiU+YMJzFpGw6tGyvhm80p+ZzF6yC186wkmdEh
qdnMrrdosvJcU4e1saKw3yY5lS8CuvsjciMIneCO0VVbxCXtd1lanIvkT1Ca7T735nqJqBNectc+
t4Y/PWYRh55m6k8munBOcZljGcG2oYqBhJnpr/AmuKsmEhitpLPVRb81o6p5gFSHvcEYMCVMpnya
ywTvhwOPKzU0+tocD9GXjm0AVqtWI78Jh6QkDvDGBKBeR2Odn0DnNzQ+ELiLZ334MPVpB9h7+i7k
/KcrjPS1Dj2e1HFCeRbS3cqU7qEMmo4vDbaqHJ3dcna0xIenrLdX1oDZYE6KUwBoRTZ1+0ytS4lD
kM7eHoDiqrPcaj15rSIxdTALgXnkzJt2EynlJQUjr1Pj3oKZKGqa1wdiXHIdhjqBqXYAFhc00Nb7
4XNOvPcoED/9oNkkR4N8nVKPe5rm/lCNDaMu7kz1wEGmczd1izcLjYcrU/e318x+H1gM2HFMLKig
qWlqdT6HKcS0Zu1xlD41ZR7CWj8nidY+dr88k7L7qgepDgiq1Hb2Ody17omGvmMK03FVdeSL9Nw6
UZPBeC2ZVB+cc7WUdXZuJ6jgxmdTuWe75kKRHOuQ1xLGCdDkrUt7DEKNtx2T7B7G6b0JnG3qxEC7
wdWU4dlozS2DRmonumo34aIL94TN7xWGYCn2rnvJnQZqnf/hNHWyoWTimL/3evHmG/5PlLuvnV48
TdqEcBUqKP7sbicH+1EJxgd5mo+3/+0Fw8O06MHbtFs5uGC2SM2lI26b5IHzxrVz7C+qH/BDtvE1
FBAy455XTG5BhD43Cet3XqSrmUhyZyabNMi+q2g+RIgLaBYXLM9BZK5kNb5QuPhcA1ZbhJqzndyB
JseiuQ9jTVTRtR57X66q5tRQ0ZAcO2v+k/T5Rm9hypkjIsLod0+1IZ8Lt330ZL4Jq2BTV+JU6f0u
NuG7zSbHh8qaqbsfg/ds8v7kur/CuEaHfBTg/Cwjzi3VJXX2ejhyzRPh3eq1gnwhtuLYe00z94Bh
aNl0kLHluCbZ2w/5T9bwRnbS3PksG5QIq1gqOp/0+cYKC0Ej9vgMylPaz58mJZWL+cMb9Xc9dj9N
h9RmVDrvGkp2VvYoJWpMQ0p1jrjvxEKcEnzAhFFosB+MN5HqTxWlcIuGC1OXZW+hxTCmzB+hbJ3k
nN25RoAtFtN60vQdqXgDEhlKTlBOu1gPsdceskK+SMP/tPRyZzvovHERPpZVsx2mz1kDEAgydTd5
dsgaEdg0Joj3nl6kvH3thdhStPDlccoE59uvxRxTamtk+IXEU5Tga6mN/pqzjwmu8A9apRHzMfdD
irDWu/O1J8664hPzPOQHr+WW1DMFWQ8ukH29HNcjw9GRVOl6hHcfTMXrTFB+Ad7/wyjGb+6kD6Ze
3jqmC62XMDRk9RbYTilyNB5cztGLkao/Ns43kAJEJ/R3izpI2aQ/s2MdufdvWQw8TqzWVsj0rmyT
GCRXdmBhhUUT6LA01R8U19Ov6UEPoHcoTtzvpvRe7Sm8mXAZuCy3pwSjiamLSxq32ypv/oZWxyzJ
R2efrXPnP7d1dTRsxeoTny3KKyWE1lNKkeOiK4DRitladYz/RcjJvu6yN84L5M3ahuB9EVOXOm6S
kr6REMhRjUpbtXGz7DwK1mvrPASuhoKcP875FTfzkzc3axfVfRWLP61TaICU3LMLxH0xSZ6wwOES
3dHtXOwtk1r4sJ3fco9dOx7dp8mDilXb+R7VUbUo+C9uG695SFEQaj461FeETnC1ewl2K+Kb4Ha3
Zjo8OXfRuqCEpdEznlgn+qfW1bfG7LHX9/vR3cUR9SHGaP/gd9p3gAQ6kmw6ZmzjraX7BM6rireN
6YNNVGWk1ioDzIBGf1fecWoaHrQxPOu46Bayph89Njcvk0uuIbQ3viXuplGuGkkPQy2zhUUTPC1a
1qMcxR9pWQ+mhrzRR9yD7N5/DG5tM++NJq+wPdXLWcveeixNy9zHU8Ebm1RANHtMewW9J8Q0lP6I
W5Zilq1IAmsF4Aw/0c+ICw3B/73rw5/INZ6b6tWVbrkvJmsb9JzAqBHdYMBe1pn52eDFnbvwlkbh
m+3fdZ3obE3IZWGJ6aW144MvMWlZE52djJH2DOtpFa15/lNBp02B1MRCF8pm2Iy0n0P64zucjtSx
vBZT9xSPiOJ0xw/h/Dqk1dJNhicxjIR7MdBlw7KbDOr/onJVzPCZ4YszcM7a59hsn/LK4eGhNbzp
xbVxpbkWbvVSokPEcnwaWTFc7l5lQuIVCBw+h23VGISCQloDCpI2ZuN9ypidwWIETLXgG61d7mQ3
xyhZp9LbuEl70+x01TcDiUcqFtzE/VEvkRfDux7VnV0zefq8eXxjdfyK6+TGk73tSS+tQkq1pcm0
AY/PughMbPk1DhF5qhPlkmAU6xCUCcCaYZbc2Fl84CxN3Tnz7dH0L1r5FsbTwS2HY9VW2YETy4ON
MDWwK0xGiCvMZgI8MgfS8edNY8yBlmjHjMbLXP+YuXhMNEpT3c49kUinLNf5K1JGNfg2Hnx9UKs+
ak7LnJRh51+zvaWxWFHIvvH5G0XDcUZrIxooEus91kiIZDuWT7Ft2mKPeg++E6OpG8kvmWLpqbMQ
jEYgkDSbJ78NqGTK5UmChy5k82i308HU8+eg5iqeGjRndY+F9smbCmzaTEPk31DfaC4prEBsHEa4
cc2PnplvBTcCtgqq0j9lGPMD07Kz0gJSH9TAtvZw4OmoV6VeHZita7F5HQZ05kp3xxV5USYNFeNl
0aT5QnTyNcy8l8BmdcZpcMSUToNu/+Kh6Y8jl/aYoN0qdwK5CamuiDrSZUgRbKNG8WaG+jWPUuLW
OUH4dAhviQR2WIwB3iisrotCTtEmwwqIRnRztBHu87Auaos0c6RlK2/cZv2Hnw39u7S4VmkDTeIV
Qw6NSsnfI1HH1iPwaGxa5T1EVMG5Tc+zYQ/rcW7JwEgSp2lTfZmMYpwBhQOTy/hQ2OEWu0R6aWZC
VKRd3ciEJM2BelYFLHTf7LDeUJrXyrc5TKyVGSEp1h7FGdCgNdyM9Yvrw4zHIJAGFleCrsGvYOjg
FQhLjAs/8856JvakbtCKQg/bSBJwOwrvtjcTZM2+x9j9cbJL39rfzcgFj7jEvdRJjWuV8ZXjIceU
7OKIz+K/lmRDixJzFSD1JW4nnxjQTecoG/lUlmHyCUPDIW1jtWdKErKn0cr/Fn2XfLY9PdDO0MmT
0MLoRbTd+ff3ye/Ga4EheT/BNnob4Qn+898pyOhR+aVtf/9YBWUvd8UH9tGOVCEF6fBIMKNvIxpC
hDvchUunTGWml2wu4XjnY35xXO2DEc/SHBgtTRiCeaOzD8iWOEOowBFeoW3Naa5WTe+j3abiGipd
KZTmR0Uih/o9cD+y9Y5Y6ug2WdijsDcDXQKMjCYSKLTqEKYhH17PR1xBGUkCyLgO8Nq+m3/KyDsa
Tq3uAbHPtYsjNqaZfj0Q+lOtMCEaAl/WbZjbYa06ODOdi1rZ4N+op4WjF8z8M4My4nJTjijBmlPh
I2oid+Okx2LKO7Z648KYkRNwfKxC4y0VORb6ZWK4MCd/4zRTBUfX8RZmEPPB0KOLM9chppb023Sy
DyxXuGq5wk7OiUJO3py7XRgX3xrXYvqbtKEkosPJm2kEalzBuLwYFomTo79mNnmvsF35NkcsX68u
SQ6TshiJ3zQifywKsguwna4YqR+t2fLXVim4Ysw0eGIA20SF/WYmLlhKyegSbuu2bLLHtuvvrIDQ
sjMGe4QCFmT3XnIt3KfaEO5j2z6whS9ohgM4MGYBo53uiZs6K/7wrENZWQ0Wbercz6pet09aUD40
22YY+0MH1hzMhXMZ4+jRM/pXWsMiSrrZODjdxqx9m9iimZ09GCtHj1g+MkeGkFTy8/7hpkttaES/
kZSK5/GDbkyyPqtg9iblPUzHdUVHNVPp1oVmv2exjVV07E+hYaEsjcTFmXZvekaZxJFAfrj9U81I
IC72A1DydeXyTyb5B/lPog8IulPtnewBq0XkRtGmgd4STYV5jvRnkfpHTf+qsm5NL6jxnEnQO361
KxO+xSJupkVAqCavTngLd7SMLzI5pHu8QkwqInNnh+MNrPCw0XWfSnM3poyOEIHx6tAGv/Ey4xZF
oQMryPgaQwxENGyhHrlilajGNzOqDyEnCxP7FH2Dm5yfD0oreoqpmfuisMGvsrldGoe2cCL3y6wY
KChDzt97en3qnP7Dns8sOukaOgdZkykPFgX5ukVUOy+U5sqDFRGLwc6ZGcdAs8lOZXc9onxIaONV
04gZOQOfDa/57pSdf7Ij8vNRgNUyXE2RVm899TGcIDM7mvWD55KGWVpqPwrBgSFXOa/AQQsQHnSw
Csax7NO/EdCAo9pk9A5pfhpe9US7hYlMtk3OTCsnVGW55VlqxLw6ge87p7PAS3K49xTO1bYfrvIB
HsQMHogNl3oCnTxtSsW8gx9xTUaXB3zldJ7+Ytj+lrh3t5GGlhxaClxVb98hYUC/KLlVoVdTiReq
qTFpoT+TcLfCeSmj9NZnxgqzT3zGPAJQCLnEGklc0U1JfItvhUXkpPvhpdBGhrSBv8478V5abnpJ
zVfdYsSxzqrkaObdY8VtUJgQgn3nrawtzoPEtgOR76eieqjGkdJaP7s7wuUeIiw29gCrjmLmMDG6
No65c0QF8XfWMci36uZaogc0mmSUXjEmHNIH7J+0Cdimt8VWs4n0em9WpKNETxIyDY7mZH3yGMXb
gapPnXjkhkDBPdSRd2r5Taap2bodAmA1NTumCMguIrOfwrFyHxJNk8u64ROfgCATHWu0Jq7VBLok
o6B0cOh8Ym5rjfpTho1gnKqL8ElnIVEckliMy8SiWC3gOhR5l27kG++K6HuyCHVw1d00TVkvFOgC
WDHsKydJaI+wP8hmO9soxwxr4+BYByVfNyFpk2bF0YEmxnWv4Ay/13CSLfPG/nL9U9h4Bk0BZLhL
mzyJkaRLFgN75cqSQof4ZPVtdCSu+MchhpD0YbXN3XI1h0W+b9KyJySW02hj+EgtnlWtzAGDSqLj
eZib/tnvoJcIOkpjTgJTXRN+Nibm4tL9EUSgPEzBKxqLk6WUw3Cdg8eqHeItYagbqq+zGYe429ic
W8qaaoLC4lhfGnpHtWxrrXGAfheVmqb2JU98y3Lk5TOfgaSwl5CxqUrGMoYL/SGPuL/NxGdWY8ph
OKBkUq+DbGvqKNrW+CXs9sWvwM+ZhWAq5kVXQ6/DdZxVay1v32I7TPdStdpEQ3AsoOdzaPHtnYMx
qyqDj9DjueZwxMY0G+U66RSbmYNT22KsozkVHpeznv3utWsoebUt7h8xk+SG3V3WkoFl++hMz0aX
RZuc+kUILuKSZKJcUormrMricfRSdvGMzxIBPrmxuaQiD/oM+gRqg+GtdJ1xlT63PJgifgdJKFce
4gvbjn+DhBduhky/gByQu+JlDHN3meeTu+aMbS4pqH6GZu8t5ylVt8uoRefOPgYyYavJmrTl7Elt
7ac/Az2YplntA214QKklbR0RhoyGNUtgxEcAJtyU6QPWov4vJzvfWHGgZevA6ofTw6cWaqjbvQnS
fdFp2qaK5L3W2HyDqFwTU+8X88i8lE8rBlWi9xVZYwNbXVp3YpHkzNjH1nopW3Egx4eJaC5uLZtC
JgqufDaKlZVe0CHC1YjUsuvciOM6ef6QOK4uGUhSJoJg6GzrYv4ztzrX7Ylc7iT8jW7JtVlOI1sT
XkVi9k3iXurY/g/mzmNJduTM0q9C6z04DodecBNaZkRqsYGlhNYO+fTz4VZzWKwudg/NZjGba5bi
ZkYGlPv5z/lOerRr/YRnlICiw2O+4j5tMBhpgnLJBDywoN3UW9jRtC63fA5hZJF5JpKWS6o+w9Ch
p2TZunjROKNkp4Kfp4H9ldsvrRN8OXUpV1lKzXJaHatcfuKzKwz1EjHZ9Uf7WgTersiiS1EU4OBM
grZuDpo9qm4nMQcRgarPa5eMaj1Mw80Puytazb2SSlV/SqlTLzZ5NQEhI2gvbHJ9eLasVdgHK8Ms
+lU/hLvRYw4qeyO711g9p8wP5FAfx2Tc2mGr7VuXJUAIJFvg1nOyQi5sSl0nqYM1jFkuNKQDK657
f15Dj51LvaWMnvuCnJ3p0b5kBAbxs/RBTu20tO2UuYj/ZdmCoFh3HPye5x8eJWbtvJ8gprBe3dCR
xxLCx43XU6GwsH2eYPMGBU63PJ+EndY8GWggIAc2C8y0+mbWUs+8/YApEAlq3/doBTAiqN7+lQT1
2MXaQ4lCMj57uPLNfvphsLCrZs0pBkzeWuabl4Uo6NgnRGPdidxkas3FY5t2iibEqi1A7WinnKVr
cRpzY2f23ck1eI5w09n3fsZcmfb21Riy4VdRWt5FUqe0fqxXlJ7jV+SR7pJDGSgV1Z3uK8C/sZTx
kTjxTa3K4Rpm7QOdq/qyzzrnEIxiPDoVOERHf+AuvM+imjGLxjWZPJBnXJuxWxJgZCHSqy9L4emT
Y/AFVe2VoreLbk7VfvThOXDYsO06721t37dzHRbsKzbLiXv2QXH2dXGdovCkBMTxzG8lJ7V5RESy
BvM1xOtYBrQ0pDZeR2PSdvBI962jbdy2f0TaehrrMV2FNEWnHX8WkxegSdDZrWkre4iWkaRkq5mQ
ZOhssLKJUfvECyV28la5DZd3Kvd21uFndM8TvprOTQ9B3278MXgPG27lGNGplWeGSAU6drnMYU+U
AioAnO64/lzxzG3BM9cFi45FNjb5WmNuRoVwnWTGhuz5gysCOBjk4rJqMbmK+1qlHuhs4VZqigvq
7X4AOqS9Fbn/ZLMC53S4EDiYi72DmQEwLYd+spdsMzfGLZmCnROzG9SinazKg92znM0hRm3JJ+fd
Fc8ZhyHTLzT+XHNQ8X6ZAVEdenYeHlke5lw3nTR4JPcp91XeocZ+K1u6T5PxvWQ0N5XADZwWP/um
NaJXNmhbv0TbqNJ+1zePwWjvIHLtOoyAqpuOkTBdbtTyu4A2yIoAaEnSrxLmsTu3jR/6gK0bhrVA
GBKv2nwBEaG0mELaZjxzH3Zh2oTkkMUecZWLpcCvkSC4L22TrA+j5ZTsNTKq03DT7eq3Mcw+woKB
lJV9lpXPPKHE2YRGiRxj0zPhFnRGAyspc5S0UEXryYo/ilpcEgtvlnST+w4H/6LGj7/jMe4SvGAy
ISbzJWnw+6Lj8UUqIZYeQ+GFSMfuKjWOedW3OzQmfKTIxoBjUGc98YUXiVs7cTR2piNl3P5Zq4uK
ygFOsa6Sxgpo47ABgbjztfHNC7t3uyR0X9nULf/6p8uo3q5b8/cf/vrCv/yc1YyQ8P/ll//xU//x
Y379kl8f/tnn/vGjWn/OYWswPvr4duAaZF2DB22TZSImAAEp0g9NWo9SLjqaeUYaCdktCd6wqbCX
HCsCCoRJqOFRh6E2CZ8GEjtc/YB5LdwQXLqKetqpLriKqIGwQ0xGJLwdY3/Fb8sVY7K8JFS4KZsR
//iAyNl5olnHMBfYHTZrO3Be4t7+oV/Svsb9RMs8+CK99umHTb5Kv1tPLLNWAyEcnLsNTjd2cEBf
lx0OPOR59qNWBI2sNHLaJRg/cGQO1AbkGLAhQlD3t6Wup1223abV8N/1VI6oCtCIJdQyGftjqoJh
kfoC/+8gnn0UZCBl/IZhMWkFRXDtBAZFq55TX38swhtmc7TqIlUv7Kxcx5bLH92TkGgNPLb1wDSy
ZCnY4ncIuMVnlWr44dYdS24WotH0UBTxTnTDTdi04Y4eitU4y8xCBtns+0GNGPe0N1L7JHhA4hoE
T6NA7eHk5w7Ewel7kyV29kF9BIs/v3KXXVag1DuvQSt/8YI8HlzOWbGJgiBn7HQDoEWfLEu9PWG/
xvMA0ScUKPQUbbeT/tl0xm1fkRpn+I16yLqe9rmCUJoDTsSyIf843YEO+JNJJqtI44ERWolOfBcL
ba9x4lI4HC90I7ywFWgWbu+vLExORXLJGxINBcfKiIhIiZaHmkW6qmhxJIBFjJmz+NTVej6TAImI
n0fcHEWxNDADOCsL0IO0S5yaYosOrZv5vUqptGtN3IUx2ly5qcuRw4rHVQW4oLihW2jQDr5GEoJp
JzZujx+Pse1tkren2gtuDJ+gNNNQrz/6vtSWXnFbMtLKfkDY7L3ROqdTiQcfEoo3LhyRXVi5Upmu
KASeS7XIrI3OqpD3nq4zFgtOAfaSkcq7JnxVzK+HWJzGrr01fGS2tO8OmWt9+pO1kmm6Nho8FFny
UMyjac8HomiJg5Ulz67W0z2HvkDajR2ElS4jf7gtTW1c8vc9JlSvL1CdbllOUw/SAikua3nKdfuB
Jd5KL7BW+OF42+Xc8vNw+q4QgWVgrCx/OEqr/2YqcJoY85W403CLBweKtY952MBBwTbsBwPNMK1g
IplvphqP81BlmzpzX2h6wWODth+IkxWgCerat+8D52aXARyJ5Y1/HvwvfeTBzVpEjXJP1o5naIIj
ue68b1xwsJ7W4wRGSn/1fO/OTnmwQMcdqR6Jk45iLBocR3Kxi7KqgIbGXNLFuFM0ME6GsVL4/ibt
zqCKfMoF0mFVXsvCOBZV9+KE8YOT0t9NTTFROnzbKTGRYpRHd+i/GfbLrbJYX+tEEH1rJIVF3rxL
n1qK1wgTY3V+lzRIic7YSkdSY67q1z4d57wcKA/JXbPBi4IFHZxV92K1+k2k0oco4NkE6nI3zPJP
UPb9cn7L4yZ6VuHQrLA1L2NznZqfU7crY/WAskzfXL7PdXXMivJa+W3O9cC+OGI2YPY0rqgrSOu3
CAxjBDlDd6dbM8+glMeXoRTIntF+ds4Y0003cRppJvOX3AFsZW3lvFQvNR7vUo4WJYxy1VMPVbjO
WlbjayRKjbt5+ZEV/iY00EgV85KBKq6F5Sm50zkxguAVYa9bSpNRVmjudaTtiHAM7p0PKomoavfU
uDPd5CbLicZSNv6N8vHsyuqZQk7H8W6sNL/mLs4abpWs2rIbqqqRFPL+lhHngxtNwBZa1uMA01c6
N2goUnchDrGlwSdCbqQBxa2c6Zm+ZsLBSMvAh5Rzh8uGXdwMh0TG1C6NDFjzoseaMDwiUlfLEC/i
Zrg6KMR5xmYYmtwiNcOrdIh6eSPsNKsuHxBQv12a7eLZB/Hr5lXEDhzsyL4pB+dd+p3Jud48pMHA
1L0kDKM/KswJE+y6CHOERedxmD4YnbF0SvONvdxnmYhDL1EApzD/GKOqW0sAdlIyrEW5GLdxOR76
DAWiwXpgQqGaIu+mEdqdRoweSjCDKvWM4z5fcrhXkXLOYWbsOsahbpUQZm2fgJsWLO2CT8vIn+fz
HCwD92wLxue5r3gylSV8DwK23xqZ24Hbg6X8eut1awJHIytwHj5MTnCu1csox4fRIh+usqZb51bM
uJA9Q1oznLJytPRCAHjtIQyZMRtJdzjW0xBsot590Gt3QozBqBomLRpT86LN+EKPgh+ikrscrBDz
3qbgTKX7TssYccaX2mHdQGJ7x8OK6MVQw1a0EP+yMdi0AXJL3/bVibArHzm4ixNGCv7sd89SdZxQ
RfCBMIsKYR3DLl4EPYtNGEkP7CwEpyx0GnvpVxin3KFzlwbA1KKSbyazvmYSp8arnpOUfKGD1rk0
S/8wUJ2bRtRIZSbDRtEfs87esM3nhqLeytj9LgJz6ZqgnR2QTAvQW/bajtxHH6/wlkkx4zQePqYn
Pv1Yhyau2AgH425q63TZ5qgTvMk8Z61jaHkfveUz0UNvwA5YrodEXKUlmm1k1e0RnYilLHFqo21o
W7UOjMQe7Ei70YHcJG1/P7QVGDF4fE3ATZE0yamp/H1dkaoV+YcwsNfojUfvXf8IeGWTUqq1oISV
HfrIctcDhcv1bX6KOiULlX0kpQbYWNMXNcT6QryocmMXKT+DiNkxUMNbUt9PWKtABlJAbfUPMK9x
dDMpr8w9WPdFqUlgOgWFfzzyEfJeLHfYDb1zoPcS+6NWIkR30TWoxhCvAThKzcU9CZB3UVtazbP3
hvHwQxvan72iCSoV2cAa3bshZgELMH3osN4tHDWDz3lohEXzEGXFvdCaYwAwvxPOdn4M+kHw3Box
U3+xzHRv3RbmNWpx5TAmPgWZOrdmWu8Ay6PnYgJLIQaHTFr7mOyi8oAembQBiInHcTp9q+quIbKj
e80T4BAcaJMH2sUsX1Tkv7XVc5DKt1EVn7mGGz6RdyZ8vUXlHBDC1jJSgpQwQgZYg9fIh8qXOaxX
SgylqP/bKGIWY7qEVrP0OOh4qb36+u+bof8cN/u/fs+bhYc6fwwQdfWu3v/pgzVwCjXett/1ePfd
0Pb9d0fw/J3/t1/8y/evn/Iwlt9/+4/3L4rfVlGj6uhT/VdHs0Wxyr92Qp/e/4IZOo7qf4KT/Oah
nv/n373Q+l91Hf8zG0rP+k9u7O+80bZkQ2qwFzEN5x9wEl1S8cLzhyIXJgqwTUCa/Kc1Whd/NYWB
iRn93vIkmNp/xxmt63z/X/7JGe3YGKNtMt6OCVTW02fm7O+c0ezeTHxdLI2qLpMHBiEZMP191zX2
zsDmRg1jlJ/G5FC12qHqmuacybhb5gMqrT7hAoQjFG+qNKpWipDxoVG94PuCgvrqj3AiJq836zqN
qHHGfrCkjHzfg1jkSW68GXU6k8EoMa1DhyoWfSDpS3o3r5uHAtUTXc19MsO551JZ704ZGQfEXvbC
fb7NpyxaqlYnFKqGC5LOvBZ/j7FdyBYSlkygEtaIdWHFEnbkkrX9gA7m2B82AWvNwQOA6KXtOfOj
cMNnV17pWYTEGx5v8oeNdr7KSkJweQIbkUguD7zpy1C4r0OXqCFsqxlPRBpTEFXZWgjjjI4CAgxT
vY1b8rPTpO61YFyLEqeaGIExuY1xHmqNnGoKgaLQdUE8mY1WQOeJPg6HsM7fhR00aze1rmXU3GUO
jBOtjeO13lnQ4GCIaTbxBr9p1xA7WWOSD1k0CKALOQmHKGbGyMIB01Fhq237d/YwdTtaF9BKRGeg
eS0xIUYr1nPQWiw92Zh5B9XcIS48T3SSeF+046M+RY88q1iJVHyfY9tkeIc7I0gvg5jIoYJ3uWmR
2sbAOE9alyyFFbzoqmvWEwmxTlAO6JFCa4LsmOfdbUqBCzeg/kHp1F0QDqeRMrgYWSB2cFfIA+qN
uYZVQVLe35Y6LSlWjjTFZmo4+B0ppqSrT73+EPJiRtm0uJRqhZeJt9XshFhlI4bDnrFbVyqxDE0z
YvVDeDwzhMFkmL23zAcm27MtccIol8rp6sHyTGR/NcY8Rk/Q1y6THDZHNKu30FfXBiElTu+503X0
T0aV27dhKv2NkISA2e/aGz9zUzpxkFkc2zXWyOivBaBGIn2BRwSwv4OjBU/GoCFVBLepXbNra60c
zzmicjE8dmxj73RUBgbZ6xYKZKFycOHeSCsQcPplQHJ8GbhZdFA6Xm81sakkI8c57fZPGOtyriAM
tEHi7lWQ47hnFpNTCt/VKVZwuzA37sQBHpvPwHH6x8jBFDRSdCMtChXiOr/JUxwpUfET9/pHmhcY
Z83o3inM5qpThgIgINMRX9NNNQBOcBt7Jcl3UDYDRRfxU8KzcNDJ5kITUeibzgn7RQPQdgv01FwO
emqvsT1piB+cIHZlbAqd+nFHtheIW1+aZbUHj/Tn7USxSEgibREwGd6FLHku0wCwjQaBK2ziGyOO
5JFEGo8mtz8WMpoupcKuNGSU9dredJ+L4yBBEJDvPwEYqjaMSbQlCxQJYfM1W5gt4zN7/sfUB4xI
lNSwfVlCg46X2CHupCFnyJdFpSeFloUOKlfNTpOgvHZ1xGjToZI77Q+xF/1kAeFZ3FGJ9yyIM62T
jH5VRzUrYgE3scnFWJrz0AI/mfwBZveaaMlqSJjR9wPZqDwMOG9Dd8F07NvKIeuCpCfhn90lPvXe
npfjHLCsl5pimZXelpfBJTbYjLidNeFZSPcbDZAji3dIDMG7kTm3keJnZmb9EjRZt8ULMgdes6J+
ROV3cbbNmuVFKcisvt7KrclNLBmbbten99IOk1Vt1s+/foETMlyd6uqsS9qH8MUtu9S9Q9Y86WR2
/SFhPWvgL0ttYxuGKAs2A2oqhu+NDoeDVuEmEPjUeKEa+laSfrl6vdccSEWq5RMktSh/Zlxux/0t
261c+k9dqH+ZwJZWAxfuyk7T8NwlHjuRkhrYwOkzZJQ0XiLE7z0VERaN0fiVHF6UVTNfYAC0DGOO
d2WEO0fHkT7oGplGp0Na86vdFHDJhFA/u2Y35kGwnwqEd8fwb7uGfGZ+SzKu2pm0NG+jVqLBuwme
lanatpiQFnEUv7odTGJWefPtNdnnEIH2DnsYjENjsRG/kjidv3TD5uBEpOVBtE77who50HSMMP1x
FqaAPGq6MxfjLjC0c6eY7gyRne9NNbeTG/2u9rRhiZGFbaSAlNEZo86QT9tncFFOyDUGGba7KKUu
XWhrxyU9LZQgLdQpPHQFiMvUqH8wFX/LyYXCQ/CfWf7Mu7AoeYiNL+mCr2gpZgAIS2Z/TtItyjG6
cUyn2Wg8b9bsXhgRZHCT9EZ9YgkD5zfPFnStYrhsMcrgo1MVYQDn8Zf0nIaFFdVrPeKvHPPjXKKR
3KSGWJt+sEr8ZAel48V1I582XHFtRP9MrAjNrjNviN2eCh3iNJtuB8ce5JrRNJivypMxMtTAakPw
2KUwqQJNFHWVzpNeRPSDoPRYoa7Y8cJIo3cYptc2H224Dk33jVPwO54vRl/7DDRJ54+M5XaoxVmm
ITh7O1tMk+XuQt0dl1j4lsD1T0kiTkln9AdnHJAYDGC74zpkdjzPUDgMG/blq6adDdQEgotMuyot
rkFv8LfoVNj1GQLCpDZKSqbRjNIZnPoiuOJOcCBxlBnDhPFRlj1BSZD+N3XEY121z6lZu3tOSH0d
2ihU4J0P4ZBSN6EXIAP8Jf0E4X6M4russekc13BpdaF/TOEOdVCe2dDiRjlX07y74kxZuM6Gmlxv
BR0fu7GBpO0Tvp9P4I6yWp196zQfeZAbHvHN6DVVwz6PDuN8OaSZ+RMNlDIJOC3LbOCNr8sbmOTZ
kkXtS1jAXpzvCHTrwJbuy804OJRrRRH8Ss+8Sh/eQM5Z++uMT2GpsNbcVpQRb4WZAVuc4l1XeWw1
NMAhkqedlj5x1DjQDkqpl5WvAxmWuB8Zp3nRVy06gAMFAiFgBl3aL3E6/HSefPD8duUN0MF9H/an
XYmVyhyxBMmagb5nS6US/dU22+cSZQBvKd9kJghcVjHsWPJseg1MQMwjfKn32GEMWfGIqM5+6H+6
qYvxzzllYMAWqgo7DKiScXTV58turEnz4UzbWkzuVjBZ+52QEuCHhoBde3sQuNmytLzwhpq4CbK3
7E/AodBHrdN8CKUuCOjVwRd0YLk0GlNfE6pbNDPVAlr9d94H4LwkamJXiYNBWw1eJHANwHE3bs4h
b9I03plDcHFgcfKYrcfnQCbaJiBpkvbZo8U+EGrBLhWxTQ5JyKchB6Ax8SbECqFjwP0XatkRRjyD
ngw8a/sxgpXaD+keZIFxn2kIJCLUEKa9LFohIpxtSLh7oyKMbHkFTQU2wLzOubjKHlYSTydpb2LC
6V1lcnutw9+6yZ7n51gfRcOCCMe6T/S7ykoQW0JEiZqVYm70J6O2om2Q0OtU/zCXu0h2zuBvWEQ1
CdlMUpWOGWJ0h2ezHGpEkMABzMJuwQ34P6HySN/3mDhkgBEWBJ1aNxMAreikIsCvXSR42W67l2N+
hzLxEmexWttF8RKFkD5/PX7rHANjOF0sVbn71gz35Oejtdeqr2KcwpsmS9tdF0MgcHxW/6ay7MU0
Us9gGRqM2PjE8dY3TT0HGUe5qwc72LgJBuVffwRE6mjVJ/FDzFqHOHe7Ega8ekZ0VDJ4wVxGrh/F
fC3Wod6Aie8hlpc9IKngFWAT3ouYsfJUtc+soZN123ubX+fPVFUAJmTdrTobVdRxi6fBtDacRArY
AK52jq+tYTvxMn9aar6jTmxzEofrzUoDJpbYpyEyO5cEJ+7KyBSNf4qXGon4BoZkvaETj04/w5fH
UMCYZAvYVuzvtNCOT3Rb7Vsb4jz7jGXYZP1BpQen5tqKaw2AljS+bab169iYuW0cRUmHn6bHP1El
v70g2LHxXVvDgBWpiPPlRK6ojH7KEJSKNv0U5Drx2uwF9I0lpIliWVn1txnyvseK5eyvr6OI4lRz
XRIpaF3gg7i7zapFHcTbmg3FKmpJcYnG3PfaxrfC98FiO9pb9dyZBORrSPVbPYiKraQhfRXgIyIA
EvqbtPrC718cpYjPVtkpnhNRcYw7zHdCPnut/41D6VuP0p+ski9mQpDHRkrr5wBs+jP/GSPnRlV6
L9CuqBjjGkpM/3Fe+Em8yHVR3JkE603T3UFZ+aAofp1YBhs4LpllTv0hUzhHqJgJfnb2e7jJIQzD
ZVmwoZu/HEFXXrhcY6OhvWjzU6Vwb4UDL7JMq7t8Cp5yHLHz7/fmp2nLvZ13Yg0R8QyMi2gcvhTc
ZdzeZAhrsMqH9yLnvBssccVr+UHXDUj68qPJw48sAogQDwCKIqJDnU/esHc8RtRjNQL0fK9atccb
IPdWovAeUOfg2+znLao0bb0qSB1hMOHUk/dsVcvKKW7qbBsJ/kJ46u3KjcSdAWyC+FNqspdN1A+0
MbT/hLy+7iPKwfLU1tAeFk4nnaNJsvDXd7l0yrMGsy5Rrl1+/Zn4cGZkl3f89dGvn8KeY83AwLwJ
swC/CwdIpJ6GyhxXKzuP1yr370SaGGyMk59JdecKY+WCQ85znp43cKcKINIw7w9wantEBcCPN9PG
UhTRpP54NILuRUTV3mZVSkVE/jPgFmCXydSZVka8lO6qle3OsDGSh0GoY6mqsPM2jbsTdffpyI30
7fsiAScFqeitS7WnzLR2cWcjGdjDSQszZz8oyIbYsKIe475TZ4eGSRXusFWjsHGCdN+LBj+OoBl3
sGoikba1TNPgOe8jY4lRgCmO9e0kzJpMcefNMFc6NQg/ZHDQLLM+DiAONq7JgFZLORJlqbg7xqyF
i6gm890US5VGTHrNKt6UQA/r0GbN1bdv9NS/ugD1IQqBxTKsx6zlDDWg+8ic7elk1wu6Y/xjpb7t
oERyNEWLiwBDh53eBo6XbP3mipCCGJIbWALho2wA9PXsw8AgW64o15nx1sHNPOrEOnHr4hGOJqwp
DJl9ZtnfkRd/qio/2rrY4+x90LBBrvLBe4rd/o6wIVBYiDO61Na42+jwUVFIxknXGKDCxx9SWnmi
20Q5V59AMDQIKCUjwSVXi9+CPPzR6gAB13/GsBgtU79cAKts1l4+WWdAFZ/VpsppH4jcT2cSwdZm
7kM29SOiMyfG8t+TBccX7unLVLIs7krGZpVV+s9t3FL7mjYXQJe4Lg3KdwgQGIsUC9GmVaLeEeLH
XAYGadeNvnFqDBO7FB2fCzrbqKuwzW1d4bpzk6k5V2b0Rl6am3033tb4NrbGSBGokz1l0tqVLffH
PA1OjdqV8Hww7kUI08bCNNw5UbWoxQzFYqy3bm1u8IpuzdwtaQtMCf2OQHDQO7hF2mO81qr+4McG
++eyWtA049GSSgMFFyJps00tMEM5WvSVmPWlMcNDTMcQRq7+ERv021SrkPkWcFWyWYz9tbNmlWC2
Gwz3aHHZRhemxn2sCZdJlbywcbwhLAnvSK570a271g//nxWd/X+rPJv/rfJ8337+GYBj/k9/F51N
Kr2lTUW46dJHZtrgMP4uOlt/ZRzv6mA18Iibv+8xQ1omOW7pnIK2KS0Y2P9HdXb/Ov80IYSF9mwi
Znv/lur8RyC2Q7klojiWKdND6PboIv+95iwqWZPCa1GzVoEQ+5jlVDkVu5GMC6t6/ITjKtGmNaDZ
8+8k+ivYDezVf8nhRLAvUc3f/mMGfv9B7eY3S+nye22XFPYfOCAF6WTi2AqegnwqWY2jRQ7rMEeR
sqkMMvLhTIg+RpoZAOn4FGxZEsyWCvPZAzlHQeyXWnsdkgvWhV1Y6Gs0rJ02++uqvD5ZjbsZMlRR
ZIH//oXrf/qWEVPkDifnwzN//XcyvanasukIc6x7AwBb1F4mzGulYZ6rtDgnPDgIwN52IRINIeDf
QDa/zVn+5F3T53fltzdz//W3/7Cs+XhJRg7UxjvzpOAPx8sRQA7cOk7XVtvvvTqn/Fd/nkDqcKAc
naWj5W7CEZRTTfPT6DzmzvOY4SlU/8Phm0Hp/+V1mLZlcu7yL2D2f3oTMsszAGxhJFBhe3adZodc
9BJE9t5Vxjt9kXMKVb//H975P/vjTcYw1Nnze03zD6dMDumKQYWXrEdjuEDmZYHorMI2JoByMb9I
cnwHenueUm0Tp2jmICjLMP9Mmui3Cdq/PAq2/cf6P1hcvAobG7suPcPQ/3AYWgJ4UHMAqBh2bp+a
ZBb0dOJCTj1sVRbnZ1JiyXWw2lOTKuYxOvuOJNKa+7gwUFIzuYkY+Iaj074Im8SvpASwmSR4sUwn
Z1/IfRTCiK24ATB3duAAahIrYckgNnDDNz/FCzeHBRcAcUoq4T3HwNDoYfYcZu8dXrsxd1LOTn9n
xuNCx7vgYUqBZX5gzzHTd/2DMksUk0sMjiAaH5WPSARYLYNYz0OLGwN2VHDBAb3wuwwIFbnspStc
qpcpTQKOs3RdeoiCwnp3B56XXvzNOHYpFa5T4PFPvaLW0ERhDQWcZGdqw2PYyBdeY4tY3E0BJVu4
CxjCfEZjn69F13pPDHsG1q+WvWsGTVuVkaS+t/KqMydgcQzdem3ZbNeHUZUQgdzmLm6srZEO7V3t
dQihvkUeIhQa5FZ9OHHfCVZI/F9x5DHFgLi8TGTy5lCzskjD6iMt9HdMiD1vF00wk28vEiP4xsOM
cydeufnsvpcs8SBnNygWaFVa1Z7Qq9jxtg3LvwTzeg2ZgFEEsbiGVUxDlYzJyoUbbrimCrGEH6s/
1kGq3wkwjzCupoekVOj1g+s8Fp0OAWGKe2qIcCv0KATY2tQmnQIsswl+piCfpm0g6SWoW7KgkVNr
IG6lduMG0Bq80bwdMlFsGbDflWFMzNrMgrtSIychuVo23ECabSKKbg0N3ltbmrLuyV93btMfwq60
D34TuVQ8A2xm81YcDQ7Ayol8mI9OgucCEFG/pLQ52lR8NwAZLHpu4XgrxoWEVuakl9fASMW8bxJn
n4I73+766xB+ALlQ59hR7s41zG9nQrI0ywDGuGXeCJH6KwkkDdgHHnaYRvYkQhhwIEHJnEQHKIy3
00jopI1N7Yw78qnIOiSZuP0mc3lMk1odHfynW4P3RASqe4Kej1qWD4ff/hmHvc504eCbQbF34OeB
Nl4aaRZ+dGYJ+iTXPkeZ4uwr/erCBQghiS9sc4XdoHVAO3WhdhrxoAPke7SjRKzRpsHsz60/pFft
1WTAzKNPxb8IShIuGSYiEwtYHfntzUiS46af//n1YUsj2yaNGng55U7EIzWafvhqAXO/1BbaWmHT
SJeFSuyHyH8OB6Nf2cm1cLHe4d2DYALd4GBaBru4oSOhdpoq+8OWU7yQ1RtJcdzTvPY1KMZ+EToi
3w8oYk2f37VVs6NeY6M6Z89TbM1y/Og1PbxzcNXIxQBWNej/1iiwnJJKRXrg04X5mDbp7eSPWxOz
aaSpl7xJd5PtfrrS3JtxtsPvC3L1MWNUW3v+G5ziFx+MaBd4xzkSGFje47xmEBpeFXB+99Rl3MKw
RYtudx5OTbxg84tPUNd9gg/gssiie+u05J13wuBdYVFd9NBFgulhIkvtDCGup61llO+siF5Cz0CS
N/eg6Ml838tyuPdlcck1Y2/o6XmIqeMgYyqbs2O6JcWZ+Y46wifDo5ehlvd46xZNXhxy6CFaeaop
COoZqIYj1OOo43oqb6smu2X6vVHbOghmzbajemjUPnWH5XWueMB2R/ZDlJC2R7yD91WZn/1KHdN6
2Pv5y/zHYyV9n0J70w5sbGmEgPh8bLrxpSYNNianWbDPqZx0qvI2olsROeQlq1rW67p6NCDspR05
YH6OrIaXNNEeiyZ/50K+GIinJTfdRaIOZirvS4POkTh6qhU2J8fRHk2tvUbFRfb0PMOZMOzNRF53
KMR95Klzmle7+Y0IW2Mvo/QSTPFdDfgTnspTrhDG7YxmLYfszNhae3Knu3khZnX5eV6FTdT7UVjG
BiZwFrZRPtG2hWcIHSUFncHUF0wuNW/vxnxfMwClURZk3Vu9ep9/CsTsi2l0Z1dTF+Dx1RJSguqK
I4IURvECpkXqCh4e6Odmmb2zhcHq1OTdyhGg4tviXsW4d2h/mNvmYW7RvscNO25XaNbuLBIDjR7E
fTE5n2wDCVXXyXdiYnRow3YzuQgLXYFg0vT4CAJ8yaDBVbVgvFnuqwoIhWPdehwdTMVXZYn+6g4e
0N8ZueDDnpLKWhNZfRdOTDpZ/W/qzmy5dSTLsl+EMMAxOV7arEmCMylqHl5gku4V5nlwAF9fCxGR
VtlpVWWW/dT9ooxJyiuSAI6fvffaYBuRpIc2P8TUYvhFSiVK6eT7WGTH1OwvHm5IIOLzfQk2vuPi
HwSUJN3i1OxZA3lXN6weCqlpa7uX7X4YYQ65w/iAQ5cki1P9sgTIBHcE+FSICNdoM85wbMgvFh/6
ONB+Co0KcjBpMmGlF8djx5Mv5bhOKvRrHcv8rGiBsMPQ87FvYfaza+P455dQTMeGNsJHM5zyLbgD
NBqQOES0p/AuaPCVdcm0bSsv8y1pzMfBcJ5xDZBccsfirOCy5W5gnSmY6E8N7NSYPK0JYPcDMi6A
7/IhGpr+nGmOdVx29IAut3rZjPcZnKelxLxo9AMm1+FkzPhOCwQcdBtzPPaA5pGQ5E6ODfgsQ9m3
NHZBFrSr2QkwLVBm4tMniYnVtFa1o5vvNOLNu7mP/RoaChfrEJ2RtQrf5uNe14G5h+IqHkDc8z7T
52cMdfmZwBsOTaIobo+vHS8Na6g+5Q4cGit9CIcbz5qrWQM7J4sfoX6WIYI8CELyYOxl+PSuTFVJ
8Eh0NhOkRXOQkioTeY5Kad/rBFk6zcOk3Ub31L+ku0RvccvY465FIDi4o30JbRBLdmR+1Vhm9kTV
5vNQjhi73RZUh1EQ7E6xz4EinzeGaf7SSU6fgTJsw6BraErH20GbiTqJOL53KshLgXmnsyvxOi3f
C/bv4SzmXVPFXIXQUKWT/gBWOOZNDb9YGDcgL8NW0kXghKxOcPQKR6fgPQ99tyw/ijb/CrTyZcD4
BFZj+D2nyT0RJ9Y/dmEC8mV9ELs45iv7k5ADQtcQe/iCPsqI/H/XuJuctV+iBpplbNZmGfPhClxg
v8/OruXZRJ/wXMq5Mu6yJr0Uum09OXgOn1KDxX47s2SreEja9e+qjLVf40Q+ksTMucUnuO6a0b14
MWQvsELGZlBu+xirXtB3Us9bq0Efccr2FgBo8HmEOmfhNAxw3dOfR5G/DW9/H8T+agT/LqsJd0HU
/cvf/vd97P/sovtf/7XT7v/4T/5/Knb/y1Un2GL89368/938a1HYf37X32sRx/vD4hwndBN0kgWy
jvPlP9Yi4g/TNQ38COjeOg2I7D7+5pS6FL8LiKJS1yWSiS44lv1txnP+YB1ie2xGgJi6VEn+m2sR
+18xpS41ZSb7EJszNkdNfTHr/dMpvx4jAA/CLDcuZ8gzUZ/a1IMHTee4VyNzxXZN2sBpa78w6CSi
uBC052BmJFrZpialIY8yDeSxr8bZp4uSKF43Mt7g2vDxI1Vnu6YC9c+/+vNLCo7NNxV7/NCqBTfE
KfN7WAawu9N4Z7geT0ev84XVW4+ha9/hvkYypjtKC+trjoVmFVIagTwxxV9/RgIMR7xoky43ZeNd
XD2RO6tksw0yCIU5lrcxFM0Zbbfc1BURHQ7OmzyeUf4qk0Iqo8/OWWrT01yp/Aqvs123mVjboglf
2L5gN0rwEVHvY0N82JgFRSJRq51pyY5XyjLaB8x3+FZsT7vqRfC7lJ7DiTf2iUljxXDZZtP2w8Oi
5VzQmJTKfxCJt+8g1H6bAwDSHuSUZtPiMEOKBsz9amFbj+coP4fm1G/iOrbXYaG9NKBkd5Kcke5W
lJi4HAKHWf+OY8mIrmwg37T2Gr31NI4Uj5l9FJ8ab56pVKRPVWuZtaFn2ccAe3ijTCpEJz2/V5AH
N5VmXnql0K08gCbw/7Y6ViyeRPFVBOEVhT/41OX4bSv6KlU+X7uWoUSpd4lajQltTi5xvqBdvHs3
U3gjp/RaepWEco6URDr6PtNGeYY6taE9BH2+mQcsaVbKez+fstgU19zO7kRlfhlktK0m8SnZ8TqK
pVojDAgpTO1dYgUNf8oLJVTVOhRmtdPGCSloZg5VNFRRdH5qTeCXzrTVbcJIsTlecnrvqQnxfuwH
vSZAEY/LVtidXlMdeaigYWNdZgIujXxtIDqaTXyNqU1ZKcymAco/jyTtRUYDwoFqtj1EO5HiuSRL
+MgoyWnaohkPsW8PYfQcjeWu78oPLaPupJ9vQ0vSIXbphAkU429pf+GjGoEr5BiW+vypyjgRuITi
cIpaEyq+5NcwqhfS2g7K48/0zmnkRfc8UFoupSSjs61SeKqcAH4GorMkhuApVbQjxN7J6MHdJAqD
QZmcTFm/5ikYKyE4f9dB9RHAmm5mGmvSLvlJnf6I0LxAqPJ2HdoQr9t6pAZ5IHiTkfEyKWFo5/HJ
TcZH1hQVmQfREJngcwUu6TjysPLzsvdRTBBkKRzGsYrlKh673SwiXnF9/O4jjb6yfsL0Ha5LCoGT
UTSbPCSV3U8WAaoGjE8xgUiN9JcgzF2gAWCzeV2itMv32pUEPzmkGX5NKUbSsuhoKqdpQA0+e52P
uFkE8OW2UBQElULqKrb0kR/QNsB3JfI9KTCnFg0dbD0TkL+dOggmZYw+MCaPcG1xLDWQEQs1rzSH
J76sDM1v3SKGvAQLgnw6FjHPPNpetcpKa99Rqu1Z4bOR6RcFrH81NyxXGgfZW3x0LhAD2uTxb+Ks
1Ijl8F4Zb0yPeO93srYoqXDcF4sS2E2JnlZ5AA3HTCHrl97VZeTYj5rBrSIi4A+4fh1E7v1YwabK
zOcU5gVMxmYR3qLXOKewMclQ7CH2ewkkNXZo6QZU5ZiC8UrL6FvrlOU7shjpvIB5mLj3mfqd6Rbo
iQ4yD+hBBvYa9EfTe69aUDw6ebdV9VwexDgLLltqbxyKAWNCWn3LvoJ1P/i4xN1jC37AvDweJp3V
QZfNvlm0HMYhF4mGYHATWEihNaIycTLn7E7YnxGrAoEH0maCh7bMHzUI9h1nGh9kKwGS5MOyBx4k
ST1sw2QTUUJ7Smx4cTwE6Hp5qwcoXvP0PRiY1Ehyc4Tz5kMAaw9cBXPY1OF5sDPiOj6xtZvSKCef
y0puScndeq5VvEqglsim73pdfisRvuvus01F+3Vcms6rsh03bWXU/uiUNzMPqCqs5M5LY3iPVf47
Nfi4RsqEtR9bXC8GUzoPuJ3ZmrASKrA8PMHW7iwVoiHWytzUlpN+W62zlJQfbdNy5dH55kAG1VMB
HqniSsdwATOiBtpBx5kWzU992RtrW48xM7n6SurG2VzEtYi7fvmcyQI8VTAioHagNEf7xL7xELHO
COe+3hELZJOX233Ddyd3sFRDv3AHaoUqmq+cpzr81KLpXagSh0KnP3uGuHQ9u+MI5HaXnqFBJ/yu
6atoJz44v+EfPweRRmNYjo5X6XvDvtDMeR1N9zJF07cw2P2b2nTsxuRPByQXTG7cR1J7c/PqJoZ4
RwQBXKN60Hr7DeDTYzuiKKqB+o9x+DAK1OrQm+pNk/DLJvbwVmfeta7ar2kOLz3mdDrvnhcPVwJk
4ZQFVHdQiS43WSQeajfgrXR3RAK6jRRE9QMGh7LnY25Q92RBAbyTLlqBWiqQHOsbH1cCqxyrvdZR
wzDkjnNwG2yqehsABa8ydw/LsLkb4/hi2rjWkwL6TuWUmJbzfYudCVAlr0ZkXHQX6BKFFWLnTngP
Ola0Gg1S5GlZgHjlTIXHhBqPqwuXm8Qq1BrapWpubqLklWeesffiXK2asZqvtvLy1WCp7EFq1jPT
WUJsGRC1h+1kDT1CnWYJ0y0BA4jL1Gs+R0mkvgzyDqY7ZKV0tGeoXfZTr1rvse0i8orMoOtBU5zS
B/XpSr3fCDSxQ5GoYza5ys8aL32enGTcG1F8KXMHRuroJC+hZV9VouEIn11zj2Z/bj4SKMrXkR4u
V3kQqQI2HRbrSDscYToM876RIE9YjFYnME6/ZljmKw2rUSv9im74usJIRmgSV1NEN02psfJKKRJc
1wPskp4KdT13vlsysGBziaBqGEDca2GUvwfINbhM27WYv8cqwbMWaZuhK9JjFNdvCvqabbMfz02m
Ehi3GQ9UPxMV6UzS9x5Ljj021+yMBwAGqgZCGM8EbM6eoiMZm/fSxChbyrQhYICTHB/m+IQ8r3fe
hrNUsO8XWpFV1g5Dp/4gh4I5BSt4SYSRrFr2Zli6d9TQERMvYDWeT2+TlYs1NIQRbhAeIoT3UxxE
5QnS+67n8Xiqc2qoPekqFHBQc/AygesQxTs2mNucFrSIp7GaqqY23E9tZ22DJYg66z1cALYWe8g4
dDoWd2ymzVPBYEZNvaPtnR4NU3eE9OvIBhCPVl6kItpR5gEYw2nlSqW8QDO4fx9zybqeMvcUMWqv
MWYEdTBtTAhstUehkSDEHoqZ8jSxdsby3osYvFi463v82rwYFI2XOB9T75wM49scOiAOCuyLbXFH
tSlQ6bQ9Ii9kQ3/SpseI13TLPx5YqjLV1tFOWPK7N7BFDPFGRC5vZ9adJ9vlPNE0F7cDolTP00kw
BGwyW71GTb4d2juqBHI/DrULB2WNzwRLyXyIecAy+mQVYeU0zm7lUqjpUDAV1Y/8dphIx1uFyz9s
cPgQG839pGEOruOroy8xwsW56WXeuR+dy+gpALHpcHMZyVaNCfKxdvpfegsbGbzBZiB8XDbub7fG
lmw03assh5Pocu7GY13x5dvoGEQsJLqVnXM3aIeG5Z58sEtwX9QOa2APSotBpnrRI5u8EN0PfSlx
+qQY/kwRzDszfsCeRySQhqG6Dz/HWHvKJgKmc0pnrEt5YNZ/5ehhRWjRLgVIgwDPxjCoRmxzxx8S
gJO4V57dhGaBGI2NQO15ovp9LuBxWfiFcHAy5UDQJQSagTssuXP1lPsWKDqR2Z+STk6bpC5eEBio
EprZSkaADKe5Z9pMv5qYoh1WsDdJfL51rD14Lf5N12pg98x6fbFiaifb4in0xAkh/Izsc4omCsf6
EqcK3OSUVQ3NQAn5DLPdBBkSoY6tpx4GuOC19EMz1hk+QOHlxGZCnq5Kb/NdkBm/F499XfFHp4No
WcfQFNgrg8NFbN1syhq452Cm5DxKfrlS9j4z8agrqxr3WUbCI4Ybx7KJ2Y/dGzziP9/NtIFAp7or
p6zHAXYpGdtOrvS+fzXFgwiWxbWEdK+caRMmyeJOCgJSVs2AfMmePelhC7o150yjPuK0hhvLmEk9
wsaDqbxqj/TE3Ndh/St2Fl/98tEVDMabhdLTkMKSJaMeq21SxTGruLBdW7r46LksMlvcGDd2Gtwj
jzN0SM2D1GLfqidsqlqKP2ghvEW4sKgHyYkeC2LZPMO8Lh9WmscGuYq7a5YyQUsX+ziLZ5ybG0K6
bK8TQErUVKUHp0s/PfQTwYIYkDzQ/NGBReBp72WWHsLRynzeGmgcTfZEG+MRPhsjjRbDb3INNnJm
uM1j96pGEvlujEu2F09hahhHGwW4zfkFwGLSQegxkGou6q8n3irKH5pyQmtJBgbtoAD72EEiUty1
7FQdGPumU20z20Dn1DAw8/jFsY3NSyaudRaxRaoFZZcg2ZanH3pkph86QyvWyLpPWUtNpwT/M5Dg
UDrBBfodKdbVHwzOaXZBWKeLw4dxJi5MdoFtX5pEflXlLzLnipyK1Nm25vhMj4WvOGisaQj6hM31
1jaPVhtNh2F+81q6fHANHnU5fReG/qxr2Ol1G6hcxGmnyKcj/tyLlMF7oj1Grng2UvFO2dhL7TkK
ULGLDZQCUiZuTiKjWe9lkSJzJMeZzkVnuXvLbNxwj1fUq1Q20sUGw3qx7ZPhjr1SvC88cgxULVfa
gP8WnnFMsxs/r3tpmeDY6QIZb/JDAoJqheTtsejmWKJF2WlQ1b6iOptULoqHLTtWmdmLVm2VxTa1
7aGu19MHkWMkmZLxM8JrFybu7xDQ9JwaPH2UqPyw5UCf0RXmT0NwSPPCpcwFySCrDAoiyHZFiXk1
yZailsF56cfxXJocSu2k/Jw7FHIuc5j8c8cVT5qZTFHNHtUxP//9leV/vYz8f9Z8ZbJ0+x/WjOSH
y7qPeR3+ihIvDpm/No3LN/7DgGXissKt4WJTcRYT0j/WjO4fbAkxV9meNHCT/NOaUf4hbce0PdQN
aRhQHvGZ/L1mtP/gv5S02aAuSKFz4Pi33FfS+1cjidSxLS3eK4skMRjAxWfzT2vGfiEf521vbVo3
/ta00n3oyYMzQqSfOkLzw6gsOnQ1immm3Dwz+Jm7onQeZYYaYFfuZwL5OwFGzbGnyM6pm46nQdi4
NT2d9b7W3YOl63EWhtE2Lsx456hYcfROvpQ2/FC48tsT3MBap/YejG+LcPDzyISKj63zyyxPNoHp
imPkeVvFH41POpiN+GpMfU0yXz+7GosfXNy/Cx0+RJg2myks1HmbdrifLId7CEw+zuJ55cKLxvif
W8R6DKAWenMtRhvCgqD/IjXfjGD5kcitq0izcdWWmCIHU39l20upRIEqoKN8oYqEW1cPq9U0NzkP
tKZcU2MKkG/CmZD0egLd7qc1kmyXQlfRTJ51rSlOYxv+cqr6i/H+V5Y6m2z2cES6BBy6AeRujesl
m5HhewkSZMBjm6TBlfUnUAR5a1O6TvDkruA85NtMmHcEfoYDQTEyGIuBdS7HpwIbAgFjgh2GOiJ5
QahI3QYh2uRghNY58MKvO13f9iXhp5EtjJPMD0Ag0xVh4iczz/KdxWGTY2KDfO9N2SUYMPoKva2e
ikBPtlTBsiFePKwNKMKYM9TJy/NpT9QV7O1gx2etTW9hNHoIdf230Qf9UQtb7mv0qV7qyFobaGMr
Zs7y6hgWAXPacLYMFAuHbqgIZXBvDkrjoxO8LV0fH72oG/3OJp4tuWMjqxfKa/2YRNtcGoq7HVuN
5hIDeyOaLkHGqlSH+CXKHbc2LFjjcVaedSg9J9uOLppQHLT7bslh2ubAOQByk6Gc78ZhgV5VEysf
2F+skDf5GD90BY309Lp/Jc9NgFdKav3XuEQuXZ6XfjQT3QlI++pM9OdmrK+q0sbLEPD/gi0PGMTI
JqTo3kfilWq+Hwqz8FmxgjPB6X3rniyh7i2oGhsvzH/ZnXWR1S/SqowxqL6m5m1jUuqrvpsXc1sH
vMjYGHF8zrL4fdZAdZSolkOU/MBAbNjsL42XNF1hR2bnneyQ9dkoGQjN9ug1G5S0V61K6l1EtJg/
n/WdQEJYZ3rPqyOYYdOAWlbaumjObPit1WL7SL0bqILJl1ECi4uPq8MXt9W7I90LDR+fm/AA50+z
c+tjHCwT0uiqzik7k7w0SVOTl2VcI4U2A6809q0OFDkfkxwQP2Zj3IWm7zrjpR5g3hJ4zbFLtz9M
HxyVPKLpgog5KLLp7A5duAvjnM5sj8hRCHwN+e8eQihbECemLyKty71H4tw3p1+1qjiFDiwwPOCJ
mTcvLRPxWfJhaaLyp3fn7n2RtVd5PpfrEgBaBvLGiSFtyG6w/AkKZD31X07l3cIy+ojp8NjOzNND
od3yWit3gU3UsMwh1Bua2o1lsaMSN71LLXHRVQ1lpf6e0Py3jrUUbkRVjT1Ko4WigYZDOxNwYMcP
6/C5kopwoGZk2ynpK9aYfNotmT1YhjLPNJNAYgB2kmgfwibSkVsW1wEozIK5nn5yEKKMWW9dqA6Q
Bg9GwX0sowtol42T3Jla1u4obpGDcx7rNj6LwXyixLRbO5BwOOuQn9Wib0tz07MzqejQa6bNbVqp
+6lmHzIKgte15M6M9PBNh/CupjzVZ+LsD2G0WBk8iyZmLFSGW5U7c0veUy1oKUoJOB/B2xIEPdjk
16BZSvC/JKVZitZ5ahzHc+xklHZFto7NZC3EIOiLi6JtZSqc+0PwrqNyHbK0uLghliM4kvm2NodH
GWnlrRo9iLipN687PjTvSdA8UPA9XgIP631EwhpdPSTtVGJ4N3Oj3Ohc/vsGyGGhZPMY2KwM9ai7
H2yXLcj0MyKUcKypsO+a6bkJaIdyffrJtGf4LO9D230M4VheAdQWu1BW0brncIqXf3Y2RNiDjdYC
xSjLn8YgIS5JAWzVYHd3Mn/tZWbdHI0Esam0bFeFy3Y7c8kt9t2zLjK6riv9o3aZtoJYAR6mEABS
ED0yyUixg4mNg4AvFLeJJmi/DU26gCdO3g38IXa2siR+l8p9wEPjJeIZUYOh/sRPZ9IQWkcnA6TN
4xxWz4T+yEHhGeYILvtLpMR0Cyy7xiHLN3gZy8IJdsNtKm33wqRAn/XyHaHOnE186hF+UntiN4bb
Chok2fFnh97psuo4wutqDwzR9yYK3IPJY4CFxEQu1doT6GQ3IAm92YojhBkA7absnM/pSnddwVOh
/ph1irLS+aBX3nbqMakUNVUm7hTdW7FOQ5t+gANirUrTw7DSOn4+x9aGpEi1KqsBJoWE/pQ3v3OX
xeeYWv4Y1d/1QB2EOzOBdxYGrZbEfJPgCrPWUIlnWOyFve37+D3M6C0Ou8z2uavvVJ9eU9qMfced
dxQh6lWBog9K0gwJGCOOgijQ3syIPLGrRYDpFGR7OsdINS4+qQgfya2zYjgNFDeTVwuvSjOi4xC2
OzGNL8JZUEKt2FDcuAsMMzz3LqSKOvwoU81e6xwNeDjHrHe7Y6yVxV6YHUAwujbY4UyUFVm4ul1Y
B5GlHz1ACnDUCPtNDSs91CFjxbt7A0B3TyUjFVv9tTFGnY5arBJ0Vs5buPy+oHOOEvo09FsjVWca
TBJKwsPHcHrsYyvjYQON3vwKOMkYQKKu3WC0V1gl/RS2Bwu3POgOo7z1JLtIq3NWDpKAq8YYxJVF
UbEBgwxGwmMYMAqNrU00VjA8Am9nWgGdZWJsXmczvmoRW7acIqBcoJ1EptNC1iu7DbSqdCdb720w
OSJ1WNp4l/GFkg+bTnMROPvC8aUdvGmpsp6dJCyoYM6/5Gg4e9hZpl/r4DZCa8xuAhNaWVCmMhVn
fOKJX3FB+CHQLwfnyQfgc+UPobCPZh80tyB9CZuS1yIMtJfYjPID0wnyYEInD0n2099fcm7ehKML
g5MzmaL6+OeXnNAtAApSrvbAxzeqyssUGj+5h9TdJEZJCx926DqPZt/gBkHyuh+eqKDd6jOyQFiM
qCsRn7F178ysdmV3KuMsfPA81XMia7+SO53ZeSXDKn9uWc9up8auT8u5gH5joG7oj91bYlpXYh7G
FnRJvc9ke+xjB64mZoEVCTnYB63AQaul8qzlRexTG8alm2lXjGDhRyhb7jhdEpHCVPa26iyQqm1K
MjlK513FcWCFAbDjad+wwCucvdKr8UyYdzE4zwcXcNau9cSXq8nwHlnbWUdZBXgmrdyzHn0oA6dg
/+cXTG+7pu1eZktLHpZzyf1rQ0m1qOJ3qaVY0id50RJeUOXgn/LERDDIkwFQOXKRtajuDaHcS901
L1LxZo6ONT0AZ6R/Lx7jfQWXXLnhvO/7VL7y3NowvVWLZ/ZO0AC1g4M50qJMiwH6CLv3SF2nFvRy
FVGMOZrvrGV+crN07iJ0hkMTJ/amLht6MYMBJEXK/KDMYb7T50gejan8Zgf43giqkPrGvI/a4Dzk
sfldvRgA0r/zFi/xCB/xmrmAiHhaPHpAUzZVphjmpZW925E6VlkIr9pxfw29jok5asxTV+vmSSzt
5UVx15d3XHfxOakK76Y8CNJO4hYv3TS9tzZb6DZB0IZ58aiVA+7Iyao35Eaycj3ShiRMe75FqXps
lT0f7T6p7thJOmvU8C1wC2dJz7Eos6oaSBh/9Z9f/i//2f/8bckwLWYwg6OVKl/akqEvziwK3Zoa
H6eNTbU1S3FCAi9fFKxUz2sxoFXeNYYz/yqno5nxfUESdjdMak8uxTeveRtVRzkP1lpnNXNfRsnB
CIruYprjdOpR0B1KJleRNfDZMjV1ZwSo/PQoxHjHdOdMhBnNQHcJeVojXasy3SgMzLsZUZQmnUa7
GM701pTZuJtVMh3yfDiY9CLdhwbjBwLUb0MgrzrUZj9hxEMF4hDwUkTiSiLnXuOGezPY3R7tCRyr
HjTzOTBpddGcXGwAG637UXfuNDqyD0baw4UsvGntIN/cQismU5p6O7ppSkZXU/pizORTiAsccbsG
EKJF6SVR3Y9Iq/GhWm7jHseEIUgAOXfxfg4SAs9TdurDObvxXLKxMl7cqjUu6kEZY3kstYhyPbO3
thOXN2YAiobjwigOROWtNczLnI9nEZw4/HCoYgdFYaVZ3hmZ9kiHTnEawKWcrbLAmzI5q3zGojzM
XYbj0w6eaquoTzl2Xdo36DBnxw6RJ8yLbdyP4Z7DEL0e9jjsdepZz3WtH7gA5ltbjt4+R/2FVt5l
t8xgr+WlY+ZjEfxdcTJ574XxXHAdbMkZIgUI4CiRbT4TPPX8fJy9R2zxJIHcTafc5o6GV9w/bgop
wFhuqcnzXM/uWhXtu5aP/bbDF2OKZ9mRmbFav+4pYa7iCKJkCVt38SLBl9zERnonzaY9KZ4oAaGS
GTpKmvxaiJOEZfAQlCSNGV23wNa9NdbLyG/qQttF5lBuBmFx0kjVQy4886aXbA6sb2pU0zsh88yn
vPi1KR7YjdKRIk3qmoOX1pirjdKwGGD9XAqot1YGyhp7NurTFO/tpBpXSfEDIIphM7TmNc9rdYmS
7JbLstrqUDLWlnfxMCZcybJ1m7RPMRz0NBHFnb0xx9g6pdAyrDibj4uzaPTc+hzORbENlgq0WYjw
VEDXZQP1PNb9tA49BumwRZWhXOhmC1oThgg4VgGsaNsDPxEUJmxr1gZrTogEHHARr9y+Nw4j1TsO
BkqgHZHjfCU642XQ04mZ8S6NuhasCjH9rg3D4XZgYqoBS+pSDMa/78tjIBb7L8XSNkzUU9V+JEPE
eFJr41nSaYkWo2s77Neov0YAtiz7wsiJjpiLClEgfHGjJVrg+TxxphWtJQbhHgY3LTLtjU4TGz8g
VVvhzs+0v1YwDXREhjbhxyXGAaQcH0eTj1+m2xsrYv6gctRoq57aEXdTcOXCj0jWbrRsPDBBNey/
kSHpQG6As3QZpWqhrLemI85udpW1o22cvSiWOXemxpqQxvK2M91i8pv0e0uPV/S/RswmVrfukTXY
zhxdV51p3Hxgj8iTNY4rMHDYRUqDG8lihItwXhWp+exRibRmBjqxA6dv0lK/9Wzek0A+VA11XZYx
9CyJxa6Zxmu7nJr7yNqGLJ46Dzdc3Os0fy5/peqJfZ9drizcx4uv+ZhMJWMup8aoYPPgiOnsQQJb
Ny37bDdEMTAQJay5R8Njadji9NEil48zQuBCy16jT/1k986wqgScqATRxtXFs05Cfsf8s5D44ke+
62R3JCME+QFWVwaap1xKeO7sFOMgqfDlWmiyZqdKrWfJVWgHQz5ykmAnFc46o2KlTnII4o2cXONN
F2nitz05D62VEuMGsFfLBsBMw6O5CUBsUP6Fs03lP8qu7gKLEgAtVt5aNRD9hpgAdzz2pOEiTrAq
wuWoNjLER6IvYQZaZFJufczJEwaPND1ULWdJqgVvlXJvBG08d1/qlHYYy28D53zGvMeGn3r0z87p
d22VP8RqkcCq9ttzfQ/aN6rfZmpIdMH4JWJaGufcrrBxdMVBZ0Ww/K/SYXrM0tuw7HqM6/QTrBWG
SDrHys94YArWt/Qcw0goWBOm6hOLM9s/Iu9NHR/AWfEndE5i0FdsS3k3cuonmQq2iBP8nWUxLLr5
X79KyjEJdtQEuKL3B127JR31oMQiV7Npf3ES9R3eLMQ3+zkqsherRuh15thEbdVutuRHmQE3E+rB
1k7doORx5KF1Drth7NCXW+AWKT+RaF46gcJImha+JCKqY59V6TxzxyFB14HkaMmHJyg5WlagR5Xj
J0UF4PBxgxZ5vPvzp7YN735PTHGuxt9xBOU+CY+kEwUPB+D13DiTTuNWysg3DI+J9wpfntLcJmX3
EiXApfV+36gE5RKcV+Ppu3xI0Y88PGLeAirnmWBITCWt0fiiMV6nogivbVYepwGfjlnaP6EZPpBr
OUlW2auOnhAg3BjM9e4u7Bo+tPJB2CABefPI2j2OpTiTfnnrTLIsxfKpDqfk4NCOSGSo+6TyBoyT
Zjwvb2Jk5fee/CTQtYP7zXC3QOeScrnClheEKR08l/pQ3fTZ5fC+a806q5QmOj7tKMh7RHN323Tp
YRa8sfaMTaABjg57cGRYXFc13QIYMqBy6vgw6EvFm/gTxPm7FoMMY8Zw2aJm1PjOTyOR2pMXPaJW
0AXnGHQjteYuNeMPGv/AKRqBsYIftOOkkXOs9t1qVA9jyz2rz7aQg/csqKu7pulWuj08G3n/NejJ
e55W5dmlDsGFuM45PW62hmuAUcrNV0sOz9WMPVFk6clkY+gEdPnOECKLiL2iFGz+S5rH7HLZI7Vs
DGOJT0KU8WeV04MwdHPhVxOWPsegekE4rCKi5Xk1NSLGOaE9Em7fpGZZ3LzIxjRI2TEFHPlGc4Ov
VrO2g3aru5qVaOp+opDx+40OARBascI0gLY8cRl0ffXTcqUfu1AkG1Xq1qOYsdPErVM+EfmgVN5M
310eLAdVoDnEFjXG4RjGH7G0bKojp+6az1l9L2ft15zsjLkOf8H4OcBTEu9dWrXriFVE2cXmGX+X
ddcXhFT0Iky+fgBk3xrSrfRHwzavoyyiCTfK/4O880iOI0u77Io87T3XPo3w0BKCAIGJG0iCrrX2
bfUSemN9HrOqMrO6yqxz+FtPYGQQAEO4+MS95/rEjRGw2KfPZjxEn0mXgpxZh2NqPAWidq5duVxx
2m3QnUFrjsbouSJxL7TNqzfP83OJ5oXVCxg+SgTEiJU+7xozk08UCzRtmBmIo4KOZ8+btRin+agB
tmSvycBFjuwYkJD6Lh42jXGsMPXT0sNDoVsOIuOxdeOv2QA029UdNutNfUySk5aWCDnwaiXOJKhz
u4Au0nzxjFn45oBrptZ6hShBJ9vVNTbB0N3ZHqZhe2JQgLWGnG9kQVwIm0PeGs4XGpxhbbD8JZGM
JEcuzd3WW8x6J3MjXyPdPZbdML+ELfm+ESqq44jOkLO9lbs+/tSiIDwtjnI79YZ8Jg6tuIeyRcHA
6snLdp0hHmNnuST9vQ+j4gvMR5ifBFXpvZ08E3i3dTgpSvJaT6UHc6Wtmc7bSUqMI1aYRdr1NVQw
F08nhKWfXK5LFiv1qmDYWheVdx6KmBpNZ8AVEkBVOoV2dmsGXYWXn/I5aa60iSvdiZoj23cog6Fz
d9gv+p3eMHrkrld47ZnrRBj05Puaun3Mql0bmszf2MCP+PXZDEO8lF12kfiT2HZQJXUOsK1Fvod9
kfgCx+oSx0/wR8geXz6Klolzgibd0A8qPoIsNW2NF/XWkfe0NgS1v5nVX7Imrk5uLp9Mm0ofRyE+
hVAyT7dgBeuziTV6fl2YkkFlvE46eH0HK5aWITABa/JuNd0+xccJBjyexHensfQNs9ZHl71D0Rr1
g3CMZH3VOKqRNE39GTbCLsr6Z68W2Fi/c0d+XtJQHkKPUx1h7E6Wy+fQodMlwu6sec6yhQl5DLiu
b4eB3wLu8hi6aei3I/NGr0RsoP0ISNZZNdp3y+AOl5L9w3USACvmr2ZL6h8BGi12bYb3ID7hEXc2
30bEGLQFZ36QzkhhREkOfnYFevdT4tRdFQZCrnKyV4XHtbK1YoBEqfGJmHXeO03tbdAhnokB2hSl
eKBRRZCEh4xd20pzKTBhXGo0KoQXpbBxLWzn08itJ3aw7BoakFKbAMO5s49leYlM7mm98jVXlbdp
yqs7kxy62ISG65OOFzJiX7IkP4yxveuZqWR8kIjCBuXfiDdz5ITRWjSLhE/mKISRglSTxeiNIVQS
H8tKutfKFbBhhufcYbSfRFRyw/s8Y3EbSUdG6XJD7pZuPXfeApjE2Wzj0ub2dMkM4zSVmtwnv2o8
kpnDRN+LtGGamcUC+xxE97ncZzL5ognkWXYfvdkhawYNqNLksbPkLOkIwiHVtOTpjVkFjUAerFC8
V334lBoAnnT5PLryIc76exN63802/2Em7teS5ZmdOhDQQqCNmTf7uVZfi967jOlcvtkGuo7kCzEI
5IEK65zUCGcz56CJgbc2j24mrQ636zZfdxqy20h7TCCcYS2Id3E2vYKb5fzRAA43WXhMIBdhUFjg
GtAbJxNmEb0W2tk0si/14FxG7VQCfD/UUfhktDpAoKZ9hI1FOGcEhX8UJwMO6Yb1BQl/xgNo4tEf
BJ6CfLY2GGMpKgR9TQxmg844yb+RkdKuIRDAl/dYvgN9Rgxd6bdEzJ9RnaF1JPoJpdFTGNID5aGy
CsxmcCG3ki1Ie8MlAEhFyOImoPZNEask9Paf9WR+1z0G/5o50y5P6XAispH7XIr8qond8iTxre80
DvxoiK2tnDyIurY+3Kbem9C1uwRft3l/c3v3eUirIzkp5UfBW9XBcEOVPFKijYm3tryQjxvw5GPV
WsMesU66bj0PCXxfvWmILVGdYsYIdPlG50ztM+A5Qh3geUuOnyR6FWUMGzGq80unT4QYoNXttAGW
aZj3T8RyVizieAkOY85rWGqsyjtk214+o8Cqll4/tTNeXFH1/a4slvo+qKJGjkLuoyIK9obevplW
lhOh2jW8DPcMpR/AUoRUQDju+E282nWnf53dBuKtrV3QdOyWrh4fWk+SIEISQkZs8zpK3f4xi7ki
DYDAqkguTzFgNm0a7W0T2CQSLz8szZyuTSGD89/X3/zPc/oZkE3+uwTniViZj+LHZ/MfJDj84D8l
ODj6bENAVpWWNGzEOH+ocEwENQiTPQAnpqE0N/8y+7m/SYsHIJdwZVFOwD+JcBwdtxLePMyvNpyV
v+X14/9CY/MXlo1jq0AAIWH8WxYa/L9qcJCeB3FoGFi6DZ31V2mWj07e+qIR5yVtYEZrut1tDQZ2
69+Xi6iu+1uC/pibftdvcH/FrIYr+1Blc7BrDJdB0djnO+d7A0CEjVX+xUvbeWsE/FpS0GsQCCGk
tpldY21RK+DRc7ak29PfqvGGRmaVw2w5hj9JwRpQer4FVSy3XjhMvuNy1QL/a6VWd42MrnuqFs0v
Jwf5J3jc9SJh3o8aInkuHTOLvqszaeJGkmWwGvqsR8ySb5MGE1TEAgGWJ7zypfS+SpKk2EE4w4pg
NIJ6JnOzsK3bOMw5zgGrynQYvGtJU9YSCpCgtjAZ5JdqsIkOo6ya81K6xi62URMu+VOMxuQ9n6px
q/Xkq+Sp2HrdqJ0NLxjPFltzvWtfuRQ5Ri+OsVGjgcxYdGrV/KTVoUXETWOxNJEEXhdOvEa+Nyk9
C20GL3yttyabfndwz2xvEM1TyLZBcLYqahKdGAOSlv2ZJcl7sQRs5NyegTZFU6JrtOTLJH1rnjWf
orhZ1TFzZ1R7Nz5He92abCExTtIXhMSaJiKjOY/Gw9JJijFnvhsIWKzC6e+TUUZPJrpJTGAFtb+H
+iitoeITll76ZY/NoMVaqWHtS1vQdMCDWbmjQXT65XGaGm9r9yq3qux1FFJ6+t2yoKUb1gCQFfSJ
ZWRvpqacC9kAviDoLnruuTusEclx8EBB9g0EuTY2vWcRUaJ18GncSssfHREtu6ScFqCGXv8Eegt5
jTOZ73b8tV/G+BTLIDphblsOFcwbK0teZSueh8nA4yFdwe2A2KLWsqJT37Id7TX6tMDT3Gs7cGlt
wHX3XnAo8uwmpFWdY+A1fucxs58JQTkuqKqsftoBqWq3wHN/XjALpIxdJ/NYVUA1SFqG0j7dG1ak
+Yw9HZg+z76fCFUUeGbK5KcsKNiU4xDHa73OyuJSpc6mAR24FvKRhSh1S8XETLp65efGWO1Mcn3t
eAzPYya/CZ2qcVAg0Ij6e2PXxa2z7y0ieepv+85IlvFgqb/CZPjZNsHXtnDekdk8zXm1LULakryW
UJO1XRW4zt5NOS+jYmasKkbdZx/pMo/CjQogWeYBsaLU1LA/g61hCsLD5PKjQFp2kU7QnswkedJd
5rWlzWY0dG1EMkFwL0j9vWA7mTeLhYMe1n567O06x8zQ4QHRUek0qTjZdRheklST55BtYVH3EA/T
7DVh/7gis5PiZcQuDxb+nA36N7dhAUMI+kcagKwsbRWfl5ASN5rSY98My98bkWaEjntKMMc+BHhE
T1134Visdnh9MLuEpIO0gcZEp6/1668vcVSaRyisJxIX9ath5Nq+s8avrIbia3UK08/YxIiI0A7i
jnd39HtKD5i0BFNpeU3PUoAHEZzdXRO9pACvVsUkyos2N+HNne8lDeSNhpnDQNTNtiReFzBmU/mh
s5g7Wc/jc2sZtNBJQ2I0mWDPGemnF65Xb+jzymfzyWZRXejDcJ2jqicBdeaMDqfuNmqPniqPnbl9
0ln0HUI5EJ2ADOhuTx4+mgzMCuq3m0Zq6D2CK0EIUbPDatUC7arHGwMLBShmlliFItsLRm8wlNNp
jzcIvUGAwtvpm37T2oAwCi0ZuAKdEw+TGULU519fkF9DMogi/SfpqNewE91pRj4AelUEV61Mzz2v
n+RnvrhLxjDJvZXgewjY1azjzJYTgiyfB8azNGJylHfjGVOCfbWuU26bzJNDbyfR/d8dg61t0FkY
Ek3j1cutcFs0w00Dlb5xAIVdQ6TnDIqrZKfVNr7TNoHu1BXOBt/iSffmn4nUkjcty7+ahcUbqvXB
wWvn4tUkKgSzQuK3k2AJ2NkOIbvQzBD4fA/MId+HSnja8m1bqaeftev2yELnl6Z28p0GrAwzl3WX
oOIe9GbcxHM4rzLSWHygyIdQJwazF+03FJsbc9w7Lcq22Iw/HBLiVpqW/ayp06Q3btve1hnb6+/o
TFhSG8EpF+5OgCymMCeKazGTrd6WJySs1MdafNQcG4aph1k0AeW9KWm7PW7Cay3iKZVR6O7HThpX
Of4IZj6RcnwTiHsuwrIuzmIx2IDBiWRNZ1WHXR8Eq/pTNjfLFn86KbOkfxfWGG4a68NMAQt1b9Jy
84NyFTliIlDArGEMj8xVipmiYJJoFFx2fK77xKFW+lqHY7Wv6ufckA+JXiOuh0V2N/DPOEC8/L6d
8C06uYt6zfqM3YoRKUFqwOwYI3XYrqufMrP8Xqsltzfr2QXaBO2mWo3e8uC0E8NNIxogoWCwMK8M
bIZd2YbDmr6E0zx9DQSUDA2TDBPYB/ISQLe1KaDTknEvw/Xy5hQAW9KoyPeu18vdUhA8r88lo6wu
TH2CXyRLkOgWdcmNXjHFYMjGaX7CmDUOKovMXk2aiamtcWbelR8IPLUvRlZA2g/9ZJCbYDaIhY/I
62IvP4d2uzeYTiaJuW9yevYJylPYadE697onGwK0P7TaZ8do43koUSB1i3vUOyh4VV9swF29hkXj
vLZR+9h5RnmwrLeeikOUQAeG2QP6DvBEfKuMGKCqQhqgSV4PFXbfpKzyVULalmjxgADB5maZI9Wc
SuHXNiOuaq7bIxg8oHJJeQBK/FHrTN/sGORuQgBBwoQWR10PvBIudjtjkHWjwJdmrN9pgyHtEz8N
ap1yA/vWFE0QYZTL/JPU9+luuM1094zqM6w82v5omLYmiw5UovrONfrsYC/ZfMycr9psP86pNn8r
UEV2ZTwp457YZN3QgW0iQp3BOc5tvVSxUPa1GNwTLH9cPyp5a6Yt29khJl0UDKcW+4+PDO6KPveH
I5MXylzcc3Fhcq/WuMWNbs6WcMy3HtMnqrFyx5rhdU702E90rKBiiD/MvNP249y+gr4xiGQnnAE8
FHudvjEpytbZbA0HV1xnm4rSbEMm57+r59DRTUpRtyhtnaPP/bqo8T+VbHu5VZGHSSBUtK+ULq9B
oLfoKPUwq3ZfGsR7pVLx6UrPZyllX6c0fsJ6MY0ezZ/rhuSfuNpmBDnnmflZi6vAB+/DdX+p5I64
9IjCBmqmo+fl1XHqdzsY3sYhCL4ApdgwG3aiPj2HmNY2nhNdbDDDDaslN2wedIf9YNOOzdPQj++Y
pbJ9kozcU3GYr7SZ8SE1kOfrbYMOEknwZXCqR0sbijes/bA6BGVYiqjvPs/dE2dOvi2iBrhAm13c
QrMOlua8Qf1yNywNQnaiqX5DjF6zWoHG7ll77xhjqD/GgZq6TKSsQmhcp61EfDFh/DPdoPRtB3r3
rA/XZVNZIIQDBKJIsNsjVipEzFrYH2aV2OqwyEtTLfwe9KaDO7/wwfbJvYkw7SGAtby2ZjSpUNTT
M23P9w65qqV0q7JXN85SPnce8xwHcWtZ+brSugLfdHep0r8KpYTtkcS2SGOFkshyXK5pCnPfrYd7
X1Kp5QEi8hrApVQaW/57U8PdMNrJY2QW0yamDNgAWctoeDrkTwNivRrYZBQFHSLZ4kCuJOISO/9p
xcNXiVdgV0lEBZ6BKBQ6AiGyu26cnr2Y2EbEKB5UgwHukJU8GyHRCLMwjqPXN/dUuJd+wYtP+Ot3
btFEIZoA04rAn4ghZV8YbgET9VAt8dtV9nyB+FHjYojfuij+1D0suSG50luRrnnKHIEh2Sndc4iV
GHWi99lGgiGOc4ZBHhMpQH0zN8YmMnmKbbuWrFs60T/guNg2hjlv82XeCeHtubdqfloQo0oqGHuX
xMW4Sjp0QDegLSXbTPyGq/FUBJMgsD56tXVz3evxiyES1n7YSA5WV50RmpPyI8nDKQL3VGpGRHaG
/DmIHoFKPz7U1r4JjOFQBqSiTuTmrIRdP2JVxoDQlPZ2dB7iPrOPY2bYSPmPM1DrC+UxvdAInarQ
dULMWuEHSZ9fWWHZJHyGuKmr89C76SeWKAoJk5ju2HGU9V4419ArEKSiknnCvnxBQM3WW9PDbya3
+ME08w16PtsPmpSUJw59H1sDu2VKwRYJfvqDDwV/vqgNmGyhQVOaIYupVRvBc9dyz/+lFSZ6Dndn
Ng27onEfYKCw/Cx2Zh7Mj39/pPOfLVX/Y/lOnildW01I/vvQZ/2//1fzo/z2F9vVv37snyMf8zfX
gIgigVVjrfqz78r+zYKE7ZmOxPJkmQqI/Q+8k2JC2R7/REybazikwf9r5OP8Zui2o6xaoLJtYZvW
3/JdqYnOXyY+DJoA+JLOLsBMMUH668RncFz02BKEM+AigEUDGZ0mLovBKM4F4Z1VQ+WXph/OIn+a
s41wmxXmKo77B24HKcQLufrTG/gPmtifYdi29X9BpR3dMEySJgUnpA6O86/PiECisZUdZUM+V9zD
ctJvU2LH0ipGcFwiEfaIgSUDBStOn5drzYAblKQ6C2K2tk/xDFqnFcjMIvkWZ2X5YlaYBKg8lYlC
xOd8uekIGuFIUbmicLSU1rFXqkeX7O1satPnbJmO0srzNy/hQjEVhAv1lvtEvoVz6qacbjAulaYy
Gr7Lr0szGd+7JLwErfVgRLP5HjTRu1U039Oxdo/jZC83O0ev4dZkK7InC4/IuUEHYZI/6Mti30hL
oYB97yIj/R4zFV87QzNeI40abGBrbtiDih1HxtU17Y29R3VPyQPqYSa9huyV9l09rLXZjPc0w8Me
U/PySJ2K7MXoXirIzRdhRPVD49F8uqmGGI9BXBlJ8cR+e1nPTXBBVEaGw2zEb4O1IbwRztRDAebl
cdCHl1xzol3edN2xVF/c4Z1dOVGxSlrbKJGtreS2jad/Qw4Y7QyUuLGS5NKNYO9UMl3YFHfusd29
VBLeRol5CyXrzTqaqZjR59Zgk/aIBpmyR3jhuxZSTbsyh+PMLbo2eveMXzDeuslIncTAT89rivOq
649pETd7FiDzYSH0thI0DDiQtOPQ469Pod0h7sHZBP5OUyC8VCHxLNh4o4LkJQqXNypwXqkQepXO
HDMaHefijswxpULtzUrLpOB7qJ0/O4XjY4S1+BmfkgL1lQrZh2X64lFV3SKF8yOxxtpyAEUJOaMK
+Df0vK6BfIUtfErG7Rk+3zpB6PzOqgIUsYmXVtf1D68TAwxaBWlIjLXudgwp0+ihrNtPJ6HjzvX8
xTGTb4OZvWtVFG56ZnBzOLL2yIOPdAG4Vg4kmsp7ofCGKZxDEcU/TZa9xMLkKL5BROY2vEbbAFvS
4vCK9JsDNdGIyTxUGEXOZ3yNEtYJyNGd27Pa5GT9gSBv8S0FYtQhMroKzTj+ojRiqlvOzQC60Ybh
GFnAHF2ojp3CO8JQA6ohjSPTr3SHcvrBsGa0JZBLM4fsSmQo50zPvCO68LWtEJLmCEyyV1jJWQEm
+chxDCvoJHItZsd9h0wLIuWi0JQZ5knaCXCVFdxKuwdgOYb16BsANui2yo8c/QSkLBo3fAGPNQCy
PbSRJwNVCrm9ZnSugXXsCDLd2BaIyJmEyLeEsQHnXIYoF8CmUKjNikYhg72JFcq6ewrH6cLlHBK0
D71uTEfUItpWV/jOeALkWbJGBq8RXFVUp0J9SgX9TMd9riCgwAn6c1w+LgoPip7afU8ghraQQ4ki
ZHKiYKJ4zfaTwosav0CjEEcthR7tFIS0h0aqNWBJDQUoFRaoUldBS2mT8m1rATId04klZaRMInyJ
h5mNvwKfThBQWZPlZ4ppgd8UPKqjQKmzQqYysPRtBVGVCqfqKbBq5CcKs1oq4KqLR+1gKQirAY3V
QVC5lw6A1hFSq62QrZjKNCV4rx4ZgwwrqdCuo4K81g3r76zuXyaBwiyI0k2am2iDK4cvFjyE3sMx
gqydsHDAa+LN6ASGoqD5AvIbO1EEtbNxVKwmUXldNDPHpjEe8v5L0zTvS/yLpVWfrSnewftMmFSw
BnURMroWUqHMkdACcHCUnb7udPOdR1pEUICYBrs7SrLBGDBkXzuXVJIklUihy+8y1gJfqB+tlXgs
MBZzIyaGwCwCCTWVvqOZfqbDohIJ6fJOBTs5DB3GxZ2+g0JkpC1DdgsFNIBpzCbJ6Fcdd8kZezCX
L4rUJQJB2v8cHY0Re+M9123CwLaMcCmH1l1LPWQ50rK3w9J2UITa60Aq9yqMOXlThZoqRgHwHD4i
73HDHQCMaFzEuzaYfxrDyCqPiq8bf3Lv+ynm+p476Q5cqL3i2iS2lcje67pew7+i0G15NzHe/hwL
+SxDAUZoIo8lzawKxJHsfA+0Hv57G2UFXuE9hgz0D3OFPgoOAcPN73MtEBx3PGJXvLe1eoOt1jDI
9V5NpYc4NA/clTmq9QabC9fLBsLc3qWJmHOujc9kMNEoGszIjT59GZP203Dy/DLHyz2x2PaWwS2l
qcHoWLg8OYLa2vjx1wspyKdZE+w276bQedRc5pCsLc/O5N3Ih6t3DTgQOnwSZMJu7HxTkKHWERNa
MaqGdWluArcDt3OdO7dTU34ET7z7UjcOSTVE0L0Y3EBEq29jXG7jAEGAYcsTntoK+9lVpOW7EbSY
3T47i5l43ZJBvHE7NPgtUu5AaboHxN3cZBxeNXpvWG6c9ijAC6TgrdKEJ8iOdVrnTKnFUVrDqkVA
XigleaU05cjoCCXQ5ZdS6c3pij5dpUBPlRY9+6VKV/r0RinVKV+We4V4fVEqdl3p2XulbI+Uxh14
XgGqHd37ohTwmdLCV0oVbyp9fK+U8pnSzBtLz0GS5tsFM8SZpiInNcp7StKuZDCMyEGr0Q16bCNP
XDnzowZrd10nqEFpWU1/5pLJSy3MbaH0/INS9g8PttL5m2oxFmE31IpMDXiyE7CwfU0Es9PK/qMk
anXVWcGjXnlEAer1zyw1k0tR5fOaQSHMl8B0nkUxuRtvCgo8m1yOE5xnNoP/+yI5RinNUHlzkT9A
RrJvmaLuduQV9DlAx7aOl7NswL2DkxiODclgd6PoHpJcsIF3gxfwfXyEwEefq5LYzMUUn2NsoSvG
bP6A/+0wK89FrdwXUTd+dVMaNsNUKVmsu3YJqd4+3fC0RVLlZ4PnHkl/ts+ZrGiHf/k8lOMjVN4P
S7lAOqY73Drmk1AOkYJNBazLioIa90imfCS2cpQ0WEs85THRldvEmY+Rcp8AavSuLoaUQRlTlEOl
UV6VVLlWRuVfiZSTpVGeFkR15YuufC7cBlZagrGmVBabX3/648u/PfZvf/1//bF/+75JuXr+v+8w
fyd06LRk/73FvHx2f2kv//iZf/aX8jdh6ToKUekA4nAlwI9/gj3M3zxDGjqhSR6JBLpSG/yjweRf
UKQLmj4aHRaZ1h+aAvmbDXrag8JCJIKOS8D5Ww2mZasEmD+3mPzvkn7VMfmqm475bw1d5tjCm2pE
e+WYPeRufusXbpR1z4Z0iDkqf/2psYc///U/PfbrW/7Tj/3xmBSMrxFQ/+W3/vHPf/zWPx7747f+
eiyO8X9UYvoIRvk+CbClE7GVi+UYPnHcMLeGod61VnBRAaGaIxH2DFApXfHDhfAGbEpQqA+hgQR4
2Ae11oJz9IZ7BTaeiTTkTrF0ilqoIuQW82ttNADZmTLjL/TEvkf2y3ineBIWPtyx1G9E1H5D6ETu
25jSAbCEzpz6rnke5BBTzCvGi6AP6+DeWPn3ECI8zthvnta9awubEJMQOiDSaM1MUCNidKAdgIJd
kQkKrqwSh5ALjj/J/Zx6wxZB0WmoooeqTOkoF4wIAmeIS7iAK7JnTBbdvo4nv0+xW5RDSZKi9RkJ
0/XbYTn1dDEoQ/faZGOT/DJb/T4w7WkVqOKMzjKriWzun2YcQ2U9+aJbPqTG2Npz3+2hveSNBH4F
986MkHJouB1GU1UgVU7FMCBH6+K7zOUNfUO2KsruzuqQ7O4dy9MSG051NGHa2Un8PJX53nnyHCam
BGsxMAb6UI88Y6Lk2Z2mN0JUL+UccoGNPkjptBpiCMTNCVNuI3X3PLtE/LmU70NvgZONb2GfEe3X
GnAwXIrmVc8uEOBWRhy3Z5IwSsvgBoiYC0kyjnnKe3Ygoc4SyWLrDsyAzqCtR+bi4Uc09tvRzY5C
mkcYJpc4hFohjEPlttZqruz3SnKIeTMTataFkp26WHsjUxdoh5c4YWyfjNTkYHoHtUiZNMKtYIaB
h35Jl+mLjmOsL/IDOX3afiC3FydxtSNxZ43i4I2P0bBMWJm9vm6FRIcQR+eBHbCXlqcy8C71iLkg
gAy9Ckb3aQ6Dj3DwPLQEGY3rUh/YylGNEblUJj+8gSc6EFEGxvXZSNxq3RQplDX4LYH2VsNiJvX+
MMRfNC/nNZveTG9pOsepzXlZ7fhczGLCvtVcJbprIIZr4Qw/Rl6Vk5X3cEqaFRrAlV0QyGxDcECY
XD1CcUCvZ6WDP3osAXO3OThGhMNjHM4kNpM4AUc8r05R4H6xSp7gHASsj8yY6BOAaUtrPfYT6/Uc
oxll23s8go+xdZY4U703awwHzXDR+/l1sidQPR6DeRLr6fPCdhWGmIj6qjnMKCqRn6CYtPl8TLGa
wAUGdZNQ/PTN6SsNwyU1QBzEGsw/E4Af47JcZ+2qLyvDLa4G/ylMYkwmprx5EXbGriCORsi154af
c1W+BRnHLJbxZwd4Z4n2lKVRy1w9yl7rMiSewo3661QRUuo1nk/Zg7doMW6QmI/ABBXTj7iOoiOh
Aeu1FfUa3rd5J6fmlGcjbnn5Adcjf5o47lds4fZN3JOniKogbzHlCaI5obAyPlEhI0yu4Rs52X5A
R76KKG/Wphh+4jbV1k4J4BNiJXIXRtNx/TCxvtlOZvJCZToRS4AAN/T2OuQgIjihG49fdfkee+Z3
K6tPRRZtXET9vj4R0Fa+pUOds7SPNm0X6A81IS4ECu21rBxWWesmm8wzPyUXwQpr4boPs2ltNzvN
LF4M6668fGQcoHdI7E8KH7Bso4orlWfcz9mpI67S6KA/de0B389EElO8mUMa95lkK9EBZ9Y8+b3y
HOYjkPSWyHjSugRsQZT4nRMfAWlY+zrvCdHSsxsLtWKbWeURZjEOq/oFaXTB9N4+cvV/ZhPfrXKi
u7gZsCJptBNjDT60RdBI1ijJMOivWMdtWo23b5bJNz3nvHXjAZNQf4AwgSckRnn+mrmDs/d6T/q+
1c0/ax3uyuyAsNVTKAxtOm0c8pVJ0zK2mjZegrQ9hKN9mCSI1BJIvCAf2mQV77PG5ZyMO3+eycOK
i9aFIVM9WUCYGauYzqazaLPHF5Ev0d5M9FtMhvkWQMNrq3PyBHKO/DjPv4pxwW8mJ3DTDI59EVp7
M/Z8g3A4DmIrIusZmZ0EFbfuljvhto6PBZQ+xHVuS4jMlYltvI21JwZld7qi51lP0YO5JtYNI9l2
bYMopP8yVvamaxjwWV1n+5WNYZRQYGuR1aYALcltt4D5aIXvdZNu2jmz9qHrqDie8BxrNnwtEx1f
WHavac51WeBLK9z40ShZ2wd1NG5ss3s2K/GhF8EHJNhiByhhN2ZpvZrH1AL+n3BEN/ElN7pvCQbo
deK0ytgNSthDSbuahwrycg0G0tXTH6bVYbuQguUtIqQt6/QWbBLUqzFB5qu76GlF8VJ1I4KT6sHD
RflI+8ce0GP1bOpcX2CPNZL9+9RQtlfKZTZZ4sZubDdM01NqEzmNPK4mBI5R9yI474OZj1Cwylur
8EkyoCpfzEW9s2Gkguj8ngx6zBb/bEeVdQjwCviaXWbrDFVf6HGVR4LHk4cW2JofIQ6u9dgfgrB8
nZt+Wed5eUo5WXJ25uwY6ZXjuAVQgzN2hwX+TbPSdEvbWPgNo5SmrRrsC/GwnYlOZRv/o5tY8cUF
fI7mlM7cQdyFjHQxukcv6a1NBrcVUszWnMRD2y8VbEn0hpL0gxnsX2g/2iCt1obBu8gAIdEQPmhj
7Vw0Mzcf6mxKfDi4DJ4wrE6ybXdRE/0YZYtVdP6WDhy3ZUhKWKUnuyCx39PghHUn9CW8tHUkmoOE
xOyBZgHGBGYE18llqt17A6IYkShPvOwQh4pFIFYgvo5KwNyT/PXYVrbtzyNaA1PQ95K8geQ7/wZ4
NPNxBlyCojqMCvPWT+ZrYLOHlBb3RPStRX/HrXO6CMHYOdW/lMQ83xrX+drE2qbsGZYIK761TKgd
j+N6ZkEI6ZRpP4tkGItkBqdLcu0ZFALkeDHt5znxEDAs30E9MTiei9yvU4BWouS6w7j02OoGLiqp
AaL0vH4rTCKSelc8lwEMO4yRWattEMaOjAcwSScu6icu7ahKCXU2vdAfdRr5uR5WQcEdzOsxJ4ea
6+tOdXUKtIlNwZYf+dduSbWXZR4B0FvELEPcmVr91EEg0vQanXwRI61wyk05Jw7PHaDy+KEn4VZo
3bOlGZ8TpbqTITkBaNvsGqxfRRw8TmY8b4mUQFrqtj86ewRsWud7gm4eU1clP4ryGxLV5w5LwoSD
Gp4IuJnoGDX2M4EIKRL2ArZbpFT60so2ZXDVq5ksiu7ca0t2yF1cmq054gZOIWay/L4VpYl1GNQx
VsFkzaWTuVUEVRMI0gjvp2fYyAfnMfW0fIe409UYUkO7rfyI4tDeObl8sZiGbatCfnE3GDyxkofD
GVgrJ1puHMaohdYri7w9zqHRTafA7fnj7DXH3/8p1L2m+vGnB359b1w4Lk459b2//h5hNGBA/fvv
UT9s4ehatUXzf6g7r9xImjTLrsgL7ub6NSI8dDCCWrwYkmSma619N72AWUVvbI6xavqvGVQ/FDAP
MyiAyEwW+VOEm33i3nOZeqvP3aPPEEHBvoiZnPoHsDml+fb3f8gqva++//555wG02l+fJi8i5o/d
Z+2AlGX34x10xNnRWH7bSQ4GxiDsfTS+ndpJN21BsVE2lCXcCJQpqxLLy568OmtNeMy1q24mJewm
LqMe/xV4Ikx2QdRFiL07/r0Y6mkPB0djoIh9KYUIwIJbrqde/LACD/psm9siB0BclFwNWQn2rYHb
2kNQoNMCF4wuaGtgDUftRy0HBrkNYO52OEE7BFmayfxdA+NrV7aA9ornEvnapozAQ0z9iP8eWl4r
/BfagnQFrw8vHTEp2I7EL2mPctfXzPzrlJfg2O0sTaD/fKMC+86dUuPyDecVArvntPIuLFDGbVcW
jyxHPlNlN0EAfaqb+WOcB5zVMTy3sNh3XvLZTRs0uKzYCh7RpqoAsZec504yXmdLd++XzmEXlBxm
Qv3O4IXDa44ymcp1JHYmMZ8Meki8P8hFWp2q3iFeh60FwPkhQojJi35netUz5MT2FC9kPXpDvkGK
qYxS5Haher5YJHLxfM7nuCWszXa0dm/5w/PY2ssfX9yn+PqOxpjVQZXLwPEzJdXeOPyy91auESnX
oATvMqo8Ztox6JBtbxQIU/CWQlvCwictDXVx796X+AXJlbcLtoUTPbPpERESHmohtV0un1tXGnsv
me+QxKR4jMi76EkpIxnH2UTS/Br0e60creukQU92qnojOxY+RKmuyZH4BYWYdJoBlLOecxCJOafc
DOtnroCjZDBNz+UBhrDXMeDse98kfXT0C2RPGly/Yf7KsJ8zAQ6PAp3GWQ8DHX8uqmkODAJC6l2d
Ga8lKS6zJr3rbCZ7J7Wwx/vethRUmKhrUrDCaXIQ+vhpFMW45kjWN/3Q/u4lTrda82YqK+mfejPS
A16Dp3TJvySK83Bwv5spPw+8Ete+wRUSa/BMMYP6kJrlOxrRd4qwNsgo2gNHnFRAD60oqsTceQpJ
0l1BU+GMXfhCdJtHUjd4vCIZLWsXi1hYwwoLsa2zZhkC+L+gPzqiZZ1a+xNN52IeECTOMqexTAIp
xnmzjMtaGxo4qPkL8sfrKM2jVWvv0ThuXc4rD99k4Ofme4T9Efuh/9HHKA19ai4CDcbeQtFN3mqE
5s/Rllt+GRMQQnI8AVu8oVsjUSF/lmR4bMoGU34Nfar0+xnKImAosKL1Kg+ZNucztbmrnRo1nZdN
BabMbLdiAGI/C3fXZ4jCPX0OrJxQp6raA9WHuq0x7Bijgi142rPG5GoPzZNTJcr/Ky9yZ3jpQfH0
0mp8q5l1QAZJgmkvIgJLu+IsJN98CBYu9wiWgVLD8xtu0lpe5sZizhL/Lpkfr1DRoQTzX5y3KrRe
p4SwyRgIu55ijOfz9WUEvzqEJxqSaVAdSz2CXRkNv+Z4QuI6PSelz3rLGN5gbCEQCj/seNYCOeC7
B4PicJeDIN3pmk3bZx9Bin2Xvn2opzuVOOs1SbGGTxW0VbpNKZ/2bQ+2Lqnd7XQQTH7nGJ1rrp/H
2nlu0UCWFkECcU2yDCrByj9hDkXvRFpDOxsM9rGr622yTlOprUWebp3BijfOBElBbofabqBrZPl6
wrx7rhsVk9jxbRYhHLhGW15Nj6K4j2nnWNxheAxHf2+WHU1rrJJwR7M5tjZaLXJIkX/OSb/SzTbZ
Lqje0HmOe62zo8M8Fd8s87xH9j9bOyGbNjOX51Czo8vPG70otW1kk7chO+3VJ5/w2DaOg1lgdG/j
1FnrYRi1oJaMvpPwhk/SXPeLWW0tfXEPFJYQM5YquXfjjOKLY3DfZ+GwsvkSL7IhqynR7K1tRHBX
OIPOVia8nQnaYCfdL5cAiueEJNcVHHXr5GQDhc3I2Sc6dtQIMfiPW1G7D43FCeZUtgGm9uEhRWor
ovRubuCUZDyRFqaPYkke3eh9SOgT6D+Z36BXg+fJ/4VlTkBWlVrHDTydDnMAL2Rpmsq+WbFVTfYk
NJAqvQyKmpQcfHs+yrkB8wqWYrTbbRJLAFVVf7StDhfPSA9gLeMTuzNt39vflu989S1rVx0kvm2C
CCeziCdI2LuMu4A0GLFHLAxEuarrjQ1rfAuSBwtpdxKRfiNqrF77Ef6iOEeUnfXwBkx6AzTjZWZb
6y6mck/9yNkzzUHTBif25PdQRGdyOKiPzM3Ydk9jZm1M36CtLxhGtGAyoyHc3zRgFdBlh/LCV/xs
zy4BPstoXEtx41Xx2DAqgiCPXJELCv5pB86Aw2CBBjItuFNGUDwm4y4/r8vHFKFI4KHLXAtH7y8/
b9pcex+Yau7J7Gj3hvYaeqTI5aOpPVb8WjZjTK4JaRf+qo15LXWcgp+oGcn6WPlwQ57qrGufMQu1
rucckScma0CY42O9Mch+0FrdvMQckpefP8mqNi8mrrItFvxy1cq2aznQ6GIHrxNQRFJ2/9VXVHn5
jYIW2bbxVBszhQ/yij06TlKwWu2YCTt65WCLTfjsRdM19wsrWDAgjbnJWn2+IHT5bTZ5QtZx9uR4
YRG4vj8rIRSRC13mvVaPScIaKWStddTI/jqkMgcLX5UvHvf0zY4T0juceceKMNsxc+8uBGYFoVtY
QdbM8uSVIzeYPZoBHGrZWfeNY+d7C384tVuhB5MzGNvSSNut5czZPhx2czwibc6SD4jkfzJ2W5se
KTQMODd+JElwPhcoS0XPXtVK+j6Yio6XqGnGpxlkMwocLbzMWrY1GmQm5G3tajZ7z12xOOdcF49y
pMa3RH/fFWQQF7W/Y/vK+RDeJIzIfeTYH1zG/THGfE3/gB63t6bqVDs6+tuprjaDZ2Z3nXojeDnW
3tQcerrkFcuQKkhDPyY9RQGBusJ/6IYHlu7eRZf2e+mN4N9mxLmJKeoVpPF6Sx/tPtSTVAWyh6wq
Kc9ZQr3iaUW0TezFOVaGA8iNq3hXd3a3bSJzfhsK6AWLaC8NxAoLv+CtHYlWKCBKF6OWPHnJcJ9F
ZfXpesR4dyZUX0e2u7FRfPLGsu6zJJJbQSAA/UcF43TRr0R0rOLSS+4o0PTrzz+Zy1QRxxju//qn
nz91oY68xyaXTOYaFYjPfGyuwtfZ52FJFv99HjptS2rYsOOo8xkMY7RgivQqGh84TP3pjV5IxRin
Iwc7f7QH0BkUzBOPeZ+96Gn+PRCec7eAa3iZQbFN+dxDA866W75M+yLGVlXY2R24LDos9be0S328
NVoa0+Op96o3mkzTnd+ZLz/vTUHgMaDAuJ/7ZvtE/MK0tTs7JyNy7J7QPrmnwYFHJL18vEt1+8C0
BTd5wrl4Zu4YbyBIlBvw5mO0rox6Z4GMuDiN0dzXZdvex10FKiAvcW9wKyoeKfA+yFZww8vPBezE
hMPid5ziFtEA+TyVmVy20zgZx5R5QCJHDJBQqe5+3rDmdjnx6R9ZECBGVn/96x0/f5KV3I+qIP95
Zxn2xEm5+VAExdRDbFEf8deHEcUQ39k63J7/9Yn+el+GXg4ysc/BYjZ4CB601gR1ot74//Wnn7+W
Wbj8/R0/f7VEN2KvsrTAriuLmLykZRDoDtiNpHkHl9u6+3lHUtRy+7Oi/LcyYf+1Gvj/3YAFtpL/
/RZ2Vc6/vv7zP/6Ft5sP+2sR69uCmYLlOKbu/Ri4/1rEOoix2La6hun93fb9V5CrbehErKr3GiS3
Ijj+R8KC9TeHbAXWc8xoPUeY+r+n9GXh+38uYnWXOAehA0t3bf6n3v9PCQuORwUgCQ3fZAXpK0U/
POuJlh9N0W5Tq7sZkYEUJm2/61he9AmZk5lpTPGB0HXmtJtmIF+Ox+0Zo+6cyEsHWxVdm5xjSimw
XC4+htJpMMNh2iUZuXVNC0giS+naBTuaVenAERnz8ZL3MwMb1k9JAVdrkSY3kCh/iXzB/0QVuk2Z
edD0weWz4l1iAo4d2nZD1Ay2FAY1e5ETo2W4fyKjIHgsW3hAYACKnOi0KlMxUsjvT1Y5UGODbk/L
QexajAheZbDomFMiYNBuEQJRQD9hvGWWDKwrcHBDIwjFokQ4WkihAh0J9sr27kVd/Vns+OJXlHC6
4zRr61chSEqlkZ7va1Yk9lLEFybtLCp+46E3tkUVeQzhWGlYhB+2undycyRI+lD/wVLLDGWkqTJC
95hYlXmr4HIAij4URQHLdraPSasqa0k8fGW9JHxbpWmmQWki2Mo7/zt1qcXMVlNYii/oG/FKY3bR
xU0dpHfoCtNnIyxIkIyja63dVUP/5nrA/cX47PYluPx+SW5j16otEwE5/WIDYq2M6bxkzXKMyJHb
GCpKR/bamz7M89XWy63P4mbfVEQctrM7veFQyFz3uxcQ/ZskNLcenNr1HIflsXbMA9myWxG743fb
l+8RGOqdnpTJEWL22uzZ4jjN0N4ySbwVMw9nM5qK551ax9GqqjdpM3YRdvbSOWzTtJIXEDxuTmYg
h0/NiLWI32Hg4o3fWZOZPnp/WAp169iCbQ0UvSO+FBVgkyCF81vPvsRO8V4r1+JMMJRnDdYFHu90
mAW7v2ECdze2/JJIfLR3YkY7PGCVJjWDlR7jooNhlC3VSnly8bjhWE9ZJ3Qi0LT4hV+vwxwK+GBu
sqfE7jF7BYZH5IOW45IGRHFkV0iMxEIjUZkmEZgpSW4pwQZbj5nWkV37uZ6niNC9HFnQCKiyVH/l
UtY2uaizXR0mBbDiRCOBuLe37E2boHYm6yGJxR5zMSk/6Pfeh6wnbhJeQyHjj0xyPMfWk5EaZ4jS
3XF0l7cRH6HQ2GrRmD/Zfuo+1rQhkig+To0PT+pvxdyFh5zpxMa1+xB7E8ZvfDePS+7icQKr6S0z
OwO+ftl1D1VR1PeWjUJdfXGRMp9WVLiP09JcB6v4CIsRBEM3PviGX91B5NyO5B+Ruyyye6v1NhrE
usFz+/Pcz7jSbXfXNJk4/bxhzbIwI+y67ZIAf9Sbls5ice+ACqYvrKVhpdjECiO+34Naz2gmIoYp
+nTMU0mcYeb0mwbF6i8cTQG4ApftTWmx3LMgufTuU+vLZeMIm5FJN3f3hmRZ3OVt+0shXdXJCCGY
ueqJHpXJURvnz4bkJ+eV7vMyEIxg6Jj4Cm1Z7qK5Ii0O5tq+MBzvrhPUWpp2AXILkMnjh4hkfTkh
CFwOEcDnxuO1HEV4dUEvrAZAartUDQUz7VL3ub5LfcNcm92+k7NzMaUHpbKmH8qc5FLVSXvNZm+v
6wKKDIxIEwlJ7JKP2LMCSIB8TnJJNtrgfmkCPSI50q9WobnXSZJwS8N+n/tNvPPQ/2UmaoB4vpOT
cda7+mDV0bc3Wt6qc/tvwbW0ffXi5RCicYkqCDgppRedWb3LWgBv3GIAV7FcrLJ+Zs9ENGNIgRlk
JqknoL4RWsv0Au/mjkPlS5d+T8zhDMSco3fDhiPWOUU1DSumlW1tm7wNEI5XmKUEwxHtUMC+2euY
GoYG2cYyEKCTxObMjJGEKYS3bNizoKvAV/fT45REHw3brE2p8tIkGb2ABU5Dv+wx1e1iDTtFWC2/
0zB+BF2+Adn1OVTyQWvES5cYH00qHto+m4N+mtekLYqg7988cgzvYzsJr4zlD2EcTCGdJflCB09l
OURuiLCRqA4PatdKfbVEBl+EWzSnAu3sPeHip8jwXJ4tgjYQDrBnWyTAdoUhICUiP7Kl+eUqREHk
Lp9t5kMeJMR8E2l8YfmEmNYW6WsYJ/1u1O/M3jDO9SQ0YljnEyyiLGhyDh5GG/k1yywYGDram6pS
o3KGkxdXejcLZHFg2TkI+hqTh6WFj5iT2lNCI3bRl290X0hZKkgNWdjH18rBI1PLmphKd5P6hF+Q
ZiA2vs33pscGD0douGr+tJOhwmOxbXWicutBe8Y5/wHn+A3B958ekkTsgJSYYEuQOEcMq3NzYU7E
FifqqDAUhgJSTJApXIWosBlpFwpaIRS+gtadaiAEaWEYDyTAkYQJ66IaswtMyAkCBn5XhcOglMUw
AyCD+QQrWQXNKKBnYMuHakK2oyKeGMm4XZC9HJsiSldBCX1jmOCm+dmIF8HEOoDeDFU8m962JHMq
GytQW8l1UECPurhvFODDV6iPTkE/yDJkoqRAIBZEkPiHDdIrTIgOL8RwwlejdBQbH++LMCIc+UV8
qo1Xf4DKDu4n4v6aeuyyFSDclm68nZf8wQZ3j4mpXbU9OvC+A3+5gHaFK8JNKS0DnwGxo5eEZB0W
pC5m6ip7n7PmZrvV8IfLc00vk37Ncw1wcwDi2fHC3YYhcUqGzxZ5hHe2gUnVrnQ7xV8Y5kO/Wdy0
JBU366Ep0Ox0JMaQJrKQNWhC0/GxxNxQSW1Mb7zNCvTC0PsQK/RLpiAwUuFgGqSGbC57IsErz7nG
4K9yUu5XSCcwayqkTKrgMlJhZgi52SUOD2yszdo7wb0bYdJNKzhNB6XGULgaglqoshTARqFs4hjk
TYOkfTPIajqmnFVrRFnZAc6sjeWRQVySjY9hXLPtGJJZecN16obVqDA6znhIpnI6V4Wjnam0AG3B
JUJDC8Y8LMwPc36MTfzHkOesnW7PzZm9ndInjwrhw/L94llPo6amcg4waS39ZXYJ3t+pwxml24G3
kM/hQPRCBGTrDzq0oFhhg2IFEEoVSmiGKTTyytwtCjNEcC3tunXHt8I2t+f0B+aHxhhJJF4nkxN3
wSA/R91jZvfdHdD3lWaxBRWo38Xs6ltRvFtilGc0Va9mOt2WNrulTL0JOeG5DEeMb47O/rYtkBW7
OjcjJBpkJ8wqN9WQYRgx02dzJMGg+DUrFFOtoEyGYIia+ljQsOPzQLKlhsay+JtpsLurZfbddd3g
vlIaoG6LYZWdZmrM56FqNgD7ygdnWeAMKiNpuSt+fKUlDtNRWU019GukmWErJybV3/RclSGUOPZH
+apQZtVU2VbLHgOrhpO1+vG0jsreOviQBiRKsKMxofwYf2yw+GF7ZYwVPxZZpNe4gAeCXLHPlspI
myhLbWlhrs2VzXbsMdyCgYmVARcCuLPVlCnXUPbcEHk3ch8su5Hy7ioTrz4eJ2XqTZS9d3LvO2X3
NZTxFz7mw6yswJUyBbfKHtzYe70f70dlG3bwD4dSdTqLPLnKWgwBDx9NV537tKwO1C3KgJy+4HFc
89t4LZVFeToZyrCM+X3ZKqIRpE5qYeQre653QqJwOjvK8qwX3p7R326IZuCFIcvLpb0XyiXdUuZi
mq6UfVrgo+6VobrBWe2V028W/r8jZbm28F774blSVmyDgFJlzYYuhiARtzYchHdD2bdrZ76YytDN
OLTn6A/Ja8XszTYOEbyzZfWRr4x5/BIpGx+9k5cydJpbCFYCXGr5gHLkqVN2cksZy6vQhdWB17zn
kVTW81BiQq9xozPJGncO/nQXnzqAyYYLAOe6srA3eNlzZWofY/mUWHYQ8WBAGM25OGGFhMDvdhxD
wMFqVvKW+5liYdykmn5pWpFcjTDfxb1FHCy3JiFoyC8KS814/FvBM1zzS9iGlnyPa/c2Sxg0brhq
y8oKnEhDxEQlQmQXBxViN7pgyPZe1r3jUvijk1qJKiE+R/q8szueNnp+ovYS0MvzN2VwFAiV9VUq
fjlYYDZx7nAf/iSCITndsmV7glsZkuAzojsAwOh3qEkKlSnWEy7GpCcnBhu9TxGPF/oCJEQJcRkS
zUuQZmiOKBtZP/KBFn5SUg3SehupPLMqfyGHvCT5JcfiuXg3YllHEjRvaAM4gltS0eoB0xr0FH5U
3irFaRCUqXsL/dYnDqvc624FJ4yFJglZzPWrMifPLgLAZkXiyw+rYr3kXrVLELKoGe2G2T17pAq1
xmKjqmFNtGrZr3LaMRaPPAi/iPU29lCddTEs2z7WELPCstCHUg+a6FfjeEOw2MQCSYKLTKLLxn0B
0Qz4MAFvkm0rq6VMiD2vwn2hcWSb9UvU2Wcuv5PKd2ZamdVmBhsK9pxvMJV3LgaTbI5gXj792KAf
utgFdDPUlO8i4lVb4hizcLuYqvTPvN2Si70DmmwM5/cZVBUPEQnROsgHZyEn1Tbze6bTuxQS5egn
5Rp1ydFKHVaBUbmRKSxOXY6rFCIi0Tr+JaLcXlets0dg/cFMoBSeHzhjOxCrNBzz3OO0ZS1+THI0
n+z5tgbrpZWF8K9SP3JLrcxrgsZXbSi6DT9Lxwe0AP2IChb2auS1JAxbchdJ0HUh08nKgvSaeQRx
GP4z2qeV1k8GkbLmPQyj+6yyiLZIFeproLa22lfkQu4uU8Gsnude4ryq1xCc/0wdgvB8kO4mjvJk
6+qUEEwE6OcMK0D9xCBFBUZlGeWZzavOlktgYY4ZW73YGGX6GutOexp0/+Cw7kmXJ4gk33gvxaWY
5mdzhqAxDx/o/PmFL/KbA1EAtAmrC+roi2BZxOK+rC8gX545Yg2MMu1vxrD7aAYYw5G2Lrlqzuyy
9mVhoUPuNYsMAmPdTwvLqpGvNOlsbwO3/cKul/LXAnyFWLObOQRRuM0whNSlWLKMrYicWlKpnzuS
DDgX4FZDSc7WhPLIN4xq+noUQE6dgqMxNJL8VWOUi+ZRe6vpBA+ZLTXINSPQ9ZkBKQO8bm9pFtsx
R6qUgClA9gTao2iUFY5XlBCt9lBnWAitnmlPs3gHWQ7cQUXA8e9/2GYCmqJt3nKLyzZz4/gJ7Oi0
Zq+d74ZDoY2kaKdmbQa+DrswnRrvGCaQJDRhnwXA+SzUHhOD42E0+M4KN0NjXWSXFgK68HSxD6lj
jimegLJp9b1JoAdtBZSiGDMzTZcw7jPWsetGNMOvZMpg70BH5/RvdoTeQD6y5BO8IOfUOOB1Gf+f
uHeMx16BilAC7tsw9gI5dqRzdnmzL5PUf25ycbGj0HuKLP/sFPaw68ZYW7e8nEsuHejFed3tumzG
Be1ZEwykJdXvUomj7r1zBn4vGoEDej+LnVuV4z6uPckZJsQ186zu3GXDhz45p7LSwpMrVa7V4kRq
CYxjcqyyZzfTH5e22UwZw/hVU78wdgcb7BXlHs0oCTPs1bZFz502uKV/QRhPvr1Oagrpib9Sr+Ts
L/2E2QSazSYRL82S5DcrDX+3jj3flX4NukN0t8Gjt0waVAh1bLH+9AneaqH8NMJ4t9HgsBnOPJiW
pMh7CEjZVot1llSY/1PwTJYgbc81m4AkFcmCnI9D3h6V8kFGE7t4n7qoQZa2si26dLI2HTq2KbHP
mk6Zl/jzR4ciaeWzGYTLkIyEJ4CUsqcEQXG4MGUF1Qxz6C1x4nOcVC0Rg+6f3PAuc4Qbf01XZezJ
3HxJQ8GSyvPJC3J3sgLFjlyF0IrY5Efehue0ca5Nr3vrlmri/9ZC4P9bPIihGzp4EMAc//3aYMd6
vPjP//GvDFx83D/2Bo7zNzgjcObBJtlM6P/ZwKXDDnEt0peFbhA34JGJ/F8GLt0yBPHLhg8lhOuF
T/iPvYHxNwNnF2tgy7Fxd9Fe/jsGLsEN+r/vDRwWBjq7Ult4EEmwiuEw++e9gTCbeTINS2eAUy1r
r7dJKTFYKxPAxqJ95ZsmzhRyVc0EabI5DO+Ydth2hc1LYQzJsUdPcK2woWINdhsU9MODptdfht0s
K9r/obTXnT2Lcy7agBSXu5yoamqd4QFaHHZ3VDBN616ddiFpp96JvvgmtYQI+ag+dIB4yEQM762q
rE9Zhmi6Z0LpEaM64pgQRMLutMi+0xGvonDNI5JqmT1FooUebz9oBJUvc4qfNUI7FnNy9Ak4ttLj
odL5U+/aTIlVcUuEbucyZ8gY6zDOvGPu7kEdK9+ZQ7Uo5cu1UMXZIo2UgZ67NiwtfbBKAgtmfzyC
/AuM3H2bCqNc6x7Hrl+LIiinYtqnjHIWTVwthE2bvKLkcMbPKJZDoJcweEMHmFTdfTozEmcCNNYe
i016E0vupyRkTyHndWnHVP5Vfq9rkFtiWQB1YG9j+/t0Uigju30ZBQOYuEEDHevtV9p7aP7JlCYx
Jg5qJpAbbewuS6g5hyY2XVJNqVNpKhcmFo/99C5QjyJ58uTBqco7e7TNw6xTaShaaGJme2bUw27I
Oqjp5neC2+raInJGd8080Mo9qmdqsqUZX6DOAnbIcyxWJgYyVBSrvII5YRJmto4BEuAxR+sn+qNv
0JcoF4fN4JsiZ8fwYiEdl/udGUS6Saj5RJhz66DDp+8B99VaWzYA60UiGtDNDPg5BkP/PYv7myCs
PojEQCz3gtomJplnHTHQplw5T73ER+224TZziMlgqxt24j1VEOykF7/D/gPsO5CtNoSQENZfvl1c
k0ojZawuCLTsw60f1YwsCEnAh7PsZLfc1TodU4PmkMAZ9Ma2Dss01Uj8ZuTeoYjZLtVwnwDmWc+p
RdnuSWvVp/6hi8p6n0qoIdl4+/nR2YX14kv7y07RWUX6Q9dg9dUQu65k1dfYb5BEFnJMNrVwj7TS
71FG/zelDgY/SIirqae6dvApYiZ2ViOTnk1FnhKahZQkU21Nzta89huLMjTxphVt81M5smcHUQea
ZoLWjmudrVprrXwwfwW2HTS48anMtKeRHfwqwaWxKcDuYTVCMenyG0iK2GdmzLXXVt4qK+YMmR+3
N0K0hwmJbhCNGiV2enAN6W3ypiQZpSWMKYdY2jgs46IeZKRBby6SO6Owhm3rZFdrAcrBNv7Z5clY
k3bxCI1NrrKGrxqmMgRTHGM94NJRI5YWSUXP3KF9r6rmF6GV9JmS7l/olGYR9VBNdI+HMxPI9XsP
fK5Ome+bmVyRt3gev9Anb0uJ+dzI6mWDg+cyxBrsWolnoOY/NmIQgO+8L1GZkQbOyxSf/Drt4Mdp
wzF26qslyhNkkb05YA0BKCiJNcBtZEwvTqF/TCxIdFSmZGWN66W+lrVzKAHy8NNaKaYN7kzL2Gj6
coprUQUMyV+R+weWWeJL30PP/i6y7CFphhNprBssYBvbwjSElN1YuWn0gdvgVSeRrITktyRCD4yS
QAmnifej4f9Oa+Y48c5s9c8Y5mHTEGvsRV+0oX88IgGKgaQ6M/mjtfPBGo9k5DyhMeIl7tH/gB/A
BSjXsxNCcmGL2aXxw8zCZ7N42Y2DBimkRfdIDrc68z2uiIClb7i18jV782NakSvEr4ojkSiNjTPX
73WnI6R5Jas6Pw2DeauZdDIe1LSdlrtHRqx4FODT6bJ7sJwyp8lqBLoiOjL2aidzMuRWqrBC1kSM
3wyyXxlOdRWLqsnvIRb3ZrvT22K4TR5tFP3IS2azz8NLd4uN+k+Yes5nnJM1iNI8NnxUhLg54AFc
taTaGwgXc51cF312XzDtMNyOrR3YvuEwmt2XWuu/Oqj86B2QIRmo5ht7OQ2ZowczX7BwmKGDsrVg
NGFUwhi/TTVBVnyNgMuoXunsrbNhoh3SplncL2mlmIP5b7thbjvWuL2qOXlIxvAb2onVC1jf2H3R
vHI810v9x8eSKGDs9OV+9AhDMKH8rMlM5zHgCvw2bfeXpw/OW/EWhtnd4E8Eb1vLb4GK+wC8/VS8
uwUzEKwthHUu2aOOdQ+NWYPW3GOUNeqohFBZegU+Lx+dPbPRJxkRHuljJSsgSq5JNlrQtwdtJPSt
AXo3YOS1NahSr67Jktzr0E/HY7mCucydbHJeg6UZq2rc2377UZohOlPHqvALMwfSIErZffpFNC4P
ZMJVPMdf7YSTES3LE3PYap3VNk2e/NOaySZ1QmJsUiZW9Zje2rpFegxSHSgDskmiPJyWlCiIkBZN
t37De4fwVAyK3W3clTDU7/JCrIl8TieKEkZ9JAENaM3qiIc4lFCYzc9wok+JEmJcEU7lQYgYyrAv
1RA/RAV3ZVNOMCFtxAI5GD5nj2EcZAW3KAcS4W52/WhGIStUZRmJyGf0ypY08V+JO9tE2Vgv3DOn
2hufFxBkvgMtCAe6w0yJXUvnYbaNn/Uez2kKQGoVrzMmw6BpvnpXf4fMWK+ii+t419S03gvRPRmJ
z4tWDa888D2tNTxxBD5UMXP8ig05wmRQoibRwNJ9c5KWyw5e98WQca/iw/tNPOGf62t/j/1cpyEq
/LhfE2bXrad0emJI/6S14++5w5kVzvh7u+fZmD6rtiML7TdyJ1jlPWLU6qqpIbS0pwtc2wevp/V1
B3ltSo2TbRIfEQahbLE3jMGoItRrmbnoqxFyjZONgPLU735XAyHKo1hXRFXsQptsElAXmOn8eJPx
wKvdTHPVdPerSnCwmJb5J3HSH7uDv4vyhTjResLGHqMCSV9A0/hr7Gf23hBsB9iO1H33NDuyOflJ
Ia8zzoNhqp19HtSj1RybqL4UChwHWXE1SueCss/BDUdmsTvWJ0C2e9MA1wsM65qXvrZD9FGC+PZZ
r7cY8uCZQZZ+b7E6mD0xSmE+gVT2h/eWVMBDlfbaOkOzuY7nttsOSHT3g85m1TLbPbUK91x94VSK
T3kxXzBAL2dw7ftSbxiGR85zPmCtMwzzLupLcmAc/5GwMRmwkX7UZBhC2sKQTQgtNg38U5zf5ynX
PglkHzHtzoHpq8RUnPzxXi5HcgtgEECLRR3IGAVzMeezPyyw/RlF0Cs6A0eKGfusoyQMpoZFQxzH
bpBDtuV3ANhyY6VFs6aH7TZlzdDJzZt8AxZqj7/hIY4iFAtd+EW6De64ALSKuAfNCse4QnvdGze3
G+arnjL1Qn9ncQSztJ3C7qD7BT7w0Dh6hWeuEzMN14u2aanEr3OiPfROe7HaRFl5+bpRLp2g4Odr
nAQ5yPnh0qaMP5kb76IRl4XZu1xqyAosH+VzQ7lsgznWR/TCdizg9Ba/ayepV9NUUD3DqY2xnsRG
o63jWjeCWoufKdoJsCp4WaKacP4nZ+e1KzuSXulXEXTPRjDoAbUuMkmm2d6bG2Jbes+ge3p9POoZ
qSAJmNFNAd11TO1MMsz61/oWIsIeWk9PyLEORQLEqrU48DUWNCwrD8xary4mJ1nJEEa3KFgHt5g2
qmFGa5d7pVyEQJvWHt+DAJy1w3ruBWVupm70xEoM9qnJpsSVZWPkpnSYM4PhnRY/NW5lHrzUTvc1
kHp4wGh/rbNwFRCULZBGOE/4S/EXHDudjTPHFhjyYwcaGfpzXOTHlknxRZw2bC8VOZKsx0xFyLIT
HbeHnpBGesV78tCNBr1IbdCOBCb7hjGeIN7KG3ZJm3UYc+/Zy3mW4aK3dySZMLkTYXHJUVNj0H8j
mVoBn85tZEP+iA9tBolUzcOJHDFNG5Voj51rX9kpwOyubjm9xmQlDdogrUz/qLdbH5WFACBWQsw0
DjJRqpnOa545XTUecREDPkKq9fMWo351re6mdyf432wU+5UcluCh26XeMh91nqhoZN9GZ6F0jbI8
QkUuAni1BHoWZaGOPy/Ik3TDOCHFZsuTXhwjphRrLPWrtik/NLNrAl1bLrCXPoEsw/nWp3t6KinT
qbYhagavDVv0HdGln7KVLwsOvF0xe5/r4PZ77EykMThPcH7vQouyg4t+OrdeT7B/zAdmOSnRxXU5
aYP4oj4JHfmpT7dalGGJ+fmKz0WzdX/ivxUXVNBlOs0lPbwKHTd8R4OYzulWzolB2ap2g2CHKWkO
p5kvV27oCd3kVpkRqdz3FlBMY7wksvjD7eAqMgi4ZarjFJ3r+5KAGGI3RhdMti8qT3+jJLmA+b2E
2Akrjtw5vpMSqLAY3nKOwrSfloSrs5YTS4RNAq8/3kKkZkZ4115fWbuONJmQlGn31SmyoQJG2duU
r9N+TPlIebQCPv27NrPeKnIAq6exO6Uh4iN2j0n+IFdRCDf2YTfWJVdorDYLS/yQGdC31XNuZ2Ng
Fx4vQBkXe2joyKjmXUl8liggWSjkt850n0THuTXXgFzpLmaSqOXGQIma71rEvzKaTmmEhqIn6UWT
Mfqc49GnuOjpLQZ7qNaAXPKpgI6w0MXSJaG0hBbEXH0kIxhbm2GP5PmV7RgVQZoZLoZXz+DjnW8g
8Ty8MfMXFo49VuqbtuiLU1SBylKZVvsDhcQj1iXGEfSQJPUti/eraxLV4fMEyUVidQeI47qZIrmT
cuSLqLe4EdeyomYU1YBJRJtFEhzcGhdKdxDwAvYtSbOrCQJB1zhP1vQkKSMkGFVOPt3wU3wsrPIx
h38WNun8YFmLCQlzqX0G5zBQXNQLUmOkp59VvMz7fGUZigSZ/jrOoUyV0VszSC/07DjMy746i/ER
i8hZpHkJruGhra1L6n2wJPTlGz0NLu4TqYJsuVP5ivUAK8UusWMzcDB5GpCZ/WF0KTW2qZEfqtEH
FnO/UJyS6f0tBaiXSdNzZqBkM7C6B5tCD2z+Ketkmy2MpjacW4X9ZaEj4kRgognmDj5LhRnkOpez
n6x843VOzhBK0bkreofrgGUHm7PFwQB45i7sK+TX5+TOZSHCGm41fqYfOPC6QVHkz7kJ1C4TsmWS
jviMuwfxIi5D5Zq/g2mSvF8VFzzPep6tIT+z8PYHUAv9TKAnyvrLVHTBKpvHVvKtwxzU/XGrGDDT
+ewKXGJC0USCv4+Q9eYTcewhyAa6XvJCRqfGdn30AtaQhNoEIhQk9MOhsqEsWhGwf6gBTkaPXbJe
dW7ClSoBGi5L7aSKRgtYmmWwjm3A/GfrABoRzAh+1fE9zxgUUjbiDSlNMx4tsmOKw1TDjTBZFk78
HhWLOvDSnncQZK547Lz9SuovWJv8mZQwQ8ClO6vHNZmi41pM6Yn4zqlrOBd0lqNh+TEajsEsUinV
s7POk6pveQUK/PZW31xV3nTdW4ogMrGgnSWZPUdwVrii0g5FYi8TdUuyGxlD2Om1OfcmhSQ5Ex2J
+SvRnoZs+B7jlU1IRc8AZLwjfl+KfvsQWnrgws3X6NicRUE/vLzQLDdMKm+8hA3T7eOSg0pluKHW
k2Vrqxzu7MypJxOo8IXIswOYWC76D9BtHFzDkRtWA2TKYsQCNrHDtcncHUxyCTwxDP4debGYFNk3
xJQg6vAnrknINvuTGmzfTQXmJ1PzZWSA+YmZGu1bkT45G2u1GlLTz+uq3ws7O8p6XcM6Bzior9pV
hsmkSx3Ob4y6wnRsdvZYk0QlBTpZ0YuL1+I2L9dTjmi664eXnsViju1fCMPaPMLDk+XX1BPPbAPy
arwsghCdybx6MdrLruAjiNMkmJLIPimP6XZeWocalWZYpgdLYffyupuOzD0v0/jQ5THUwTykHvM3
k/Vt3jFExI/EVsipHbypxA2kTIwDUklqDOYa0q0+8obqt6VWPsfrCGzJ5DZet9Q2tUUn97FizS3W
01BM7+PULMeuz++AN+aXPRVPSy9hqtKMYZvdsUgSWok92YInLasA+aIAmdCH3pKdc2SsC4Lpx7a2
m+tSFM113cVjSPJPz9AnZn05lF5KE/UsHghm+TQovs0OpVR5MVhvHB0n1Md3T4FYVgvfAM052TsW
T3/J9fzF6zv3JFuL1pLtlxVrf60LkTymeZFczuRS9v/+/0f5b6TS8q7BtXrNaQar+vbn2MNA4WXc
LNdiypK7srAOZEag3iQ623D2m3fIa2VrbRW8HHyENmPEaz4JT2M2zp3vZb6ZMgAhsvyOY3k/qeyz
NLSzyaXJ73Vgk7nkoSzdawD8AydXRwcMqHrJTNegDbmqyJ4N53jsHlM71i5bF41NT7n/LHFO7euQ
vJSWI44k244gHLMway1oqE4qsdK2nxw8pVUXN3BXDiPZzitrGk0+Vts3i779MOgUmVbS2QWT0sAZ
9Yu1rsfrnlYSZF8t5OLHZUDnI3YgosTby+IN2BVi40iMZ3wtxjdnPpSphiO/cRO/0ubAttdrSSVn
EeOXSJY0zDLq7auZKzyxKGufT/GzZHy7W522DKJM3lt6/YL5ZmRlZ6nRdFpQ7SjhJSJX4JUdEwo3
DrgKZ/PUBKprL8qVi6oZWY+mSp7MfjswIQfuzGzAXyGgG3NNNSivNO+rhFQvncGLvsExpjN0hHCt
Lep22mW7vIKMEfZ7Je6bPL90S/mSd8s5bZKDSAvAL/Vja5QiTJG390zm+FSGD9ucbhXYW6/Tz2oq
HoxhOVdJf+vRG0o67TKhm3bTre6ayLrkXMMMgFgUynfy4Q5rGGUm48KhPnFZsA52eUw17y5arNc1
LfUdk28EF+VcQs8i4mX5Mn7mvvXbt+1tp7x274pp4MUTV2ahyZ1W279KOVd4oi+9sWnCslpflE5A
i+lgXpArUMsMfE6MsIGhAncoNHaXfU/RdGfEBCds/aoZ2vJs03mvpURVm5dBaDc6b6uZY7w0yuxM
DBi7OCY8+gd2BLbxHeU3sZZesvHEjMZ2DfOvIOXmVhv2uxMROoFTdTBE+eyNzoezzi+R5LzttQ2z
mwoSLBTNAxWqP0QLLXhsCKg6Eww1Pie1R/NCYC8mLoWRi1P6InXJGB0tuIyidz0b0ZE2q2JumTuo
7Ies0cGnUPSZZx+LJoirrXeswoHptI8Q4mSAv+m+zy28QbzRqRzu6NZ6MIUg4a0zizCqtPF5PN4K
6nbBBzG9mU9uPlFl0e4JyTx1RRbmM0Xii7oTHMeaTFyAXZpGJHtK/Mjae4k/1hCbJ4+dqZsDsfIY
enBVHY5s+8YCEcQreF5j/VFrcI27uMHPZv8FV/hlUfEzmQzOv/I9Tow9qZ8wSsDI/PmIEqc5de1T
G5sPZZX9JKb5qsdk29b4pzJuOEsZeCwh38rkG3EZIcZFiLGK2NiZFJ7to+aZYpjbqcOvXgmKkiYO
+hXt77M3n6ynmFC2SjennFYbfoyxOJ6tL1Z0Y9PZzl1D2kcM3ackl+ca1qeKzXB2Mh/v3laA2FAi
jPgTL/G1tw7QA5Ids71PZ7YFjJMgxukg8fi3EZCh3iO4sY7ri7vbqr1K6EeWWE5yNn/GZeWGsx4l
hxuJ2J0VzbNbvJO0s5Z53EE7aq+KyPj8Wi32QYk9gIk9LB3p3nOCvGu6KLRKqBbjQD3S6Dx6Lc5u
UGQnDAawpkcLZCUPX5zMLxJ6DSg+Gs3VCdoY+ZpEvLZLxZVCd8/YNzIk0q00MM0ucnMaT65hgk1E
w8hsQZZzpMtSjma4AsAM+4JmH0bze0DxD00qQbmL5d3JY3h+yMIMtBIYc4chnoB8t1H5li8/Ess3
ceVhPa7KoVl87bFnZ+41aD3433iEfCfhdZ1cTjVWYdKejg99N+RRcqyosfE1b2m4htGFq8XTXQeW
eDIj/UIr8xfOJ6cxH9+tmi4hLUI16qwYOIR4Yv6CTWQ+9xEQbzvXPgwdecGdwIphzebE0TAvXKYr
T+bvWe180Qmz8A39xHbDMz0jLWtkv7yVtcezfYySn2TUAnA91/xU90O8rXz1u665x0XPP+nGHg9l
cx0xuExttfd0ZlEAkvas9nC7NXezUaxYGxb8zD1J0FT/IMucwgV0Xgx4lWZS/FIMyW8SU7ejMpTP
PD1Te/kaqfjGnMJMxcxW2+TJHViKimy8jsrkrKOA0MB6os/yhq4gwthkH2Arc+HjJmMhWw2ed53o
289jvruGgLWUWg3PPuwP2JpRgSbNIPVd544NWsjBsOtSsw26k7C3gblrckjZcpo2VuouLZA2Tvtq
KC5mWq9/VZ5GUKeig0tHAEAj35ca7mYTyIk7XBqj5xNAprBQSwOj0cn9xybsTzGim2YkPSwobenI
WED+aox1Ng4Rn3VRoA8jf2c1eedeOdeJk6T0tkJko+QK/xV2rJpW7xTYU+BpdjgzHHe4gRybiThT
goVzo2cKEh0tWhmZC9zJqnG6vWix3LftQ8lKWbjVchhX/ZFjmM/4PYxglSyedg3qaGdNHcufq123
jfPMYXRnkmsK647siFHP+6UwLgf0TuY46ovLG9dpEJn1Wl4sPYg0b2COIIEV6NCjs4mpaL6A18T9
jge8dG74sTl1b8EuLmP5Lpm8Oij5hvAjNtx3gLDDcabBJC6E7gt2/x1eHGr4VsrpCR0+sEly1ibt
fe5nTkTMRadgdWbcm3AoWoBfncWx15N9F5RpB0BV0KKEsghn0W6PIK4NfA9Tt08iWq0i465xigdW
J33JAupwt9pmtK9BpRKZaDhNVdYEjRNfqAqDYd4/q63JSRTlo5AZJ4aqvGnalYYqzenPGC/Nk15e
mn1khqrwbtoE05DI2x+JCE3DpNae51T94x9DVd2PJWi8pJgei14emg4EkF4kX2OOwG2MWqhs9rPK
8L2NZinW8ZzXUhxMg7FPFZVI7VlUnvt+fDVG/a1xcYcupR0KHEZ+o/Q3jHaBA+MxJO/2SkD7hYPX
yigb+3KuivYcb58iWHzEg6T0OIfU6rQ9JQ2MyP0qoGnzFlR+qjA9FthGdtWmTDcTgO15nQ5ObR3/
/DkNQ/x5Qmrv1vp3muIEkFGH5wKExTiimeMy3niE58YCnFl6To6Mrjir2lzlR/GsaYT8wX18MpRh
yt8QVeNtLxm4jjYX5kKqtz9CnBW7SQjFk3UMInl7ya37mBV3XQuBZ6SUkdGFfmXosxNMRBS39oS0
zxB8+vWrp8P1ADMOsgufyXLdZfODms55OzMtSLqO3y+fOkWA34xYbU0gm7kdPdtFxJRb8CwQrF84
teHASMvosbhV3XIBepLugMiBDj5i0VcTFvBi+dAsGg16DswuWvee6RT2T/O3LagIaDeeq4ZW55D8
2q+jc8eBx9YcAgNfamrUVVs7z6vLRcY7UtQqLjD4eJCN0ycYeRyV2xsK9pBCbe19u1cFaHq/sQ31
npCfy5EMrgRG3UABwadQ47OeGkCb3c1sG9MOsO97hk5DIyF6itK9rwSwusXMvrP156bwJt9hEp4p
geMPIw2Ymc0S3c4BlhD0BE9ci+4hBwezsxz0tqnJ9J3AV1Kx2ii8A7UyT3OB5j/A/9vLDsEOafUS
7/jdmMBzRK7z7RH7S7kkT3muZjpMLXQtEqNTd3Kjoris51/wE+XRSGl2sXIHk66jJ750WwaZIJkh
fq4w5hgRMfDMsDZzrafTL+7UQ4NRX9HLhBtzPLUwR686fhAeM79JOa8BINonzlyfXEteOM7q0gOJ
XgNnrdwntrn4o5Zuak/urzmyTuRMiIWYM7rsHbk/JJJg7vVtpIeE9Zl1E0iaAXlX9DiBYiMad2vq
Zly7NhAv/WVRSvFAUy7Xs1niH9aEuWPCGNGNKOgIucfq2VGUSraSkHOuPXQdlSbt/IFNKzqUHPlR
HOI+6COE6F6WN9XKRlQBNICDOyDAoUrXogzKOjGeBREYM8N7jyk4A81Ap4KcQ2lAqGi2/GOeULax
zCFWUNOvuZorYV8lOs+fssTrSAwwV59UxLD/jzQqaK3DAVmRXPLmGSqZtRwy0id0523oQYCd/SRO
YrMlatY993oYRlZT4QAZ6mO5chTXHb+0G37oEcqTMTFZ7hZm/Yh7oNliiHOUnpoUPYWZcySwhpM0
YT4+jQsJxIRGAicBkBx/ix6BUK+sR1oJSUBkNH2gjbZioFDZKHD5MOUQNVkx5t83hBZeE+Ji7I8W
jhUnwjQjdmmylkCVOJRECLtUyRUF5Xg9zCOcQQW1dExxEISh9YjQcaAI6nVzuXbgK/B2zdjcm+6A
N813cuRIbWCc9zl7MrCKhqkPmyHJFTtU5ocBntMfmhDhPz7BKeUjHQf92oiWj152IKe4TiDBalzM
5XwW5ileEHTEdkHMDPMCS9gpL7TmMIrqs+rWy3kdtTvXXmHTZJjY+cs7TX6JjGt5lbOCcNkVe6EJ
IlZMrT1XFZcEunnosDztVdt+Mx/wRn2zhVEmUJjhmOIE82ZvgBOc0B6ixIuluDr1GvaxZBPizadm
AYk8SkcP43TTTmkiCu3WOYwdzFCPvoyDo8qHskuK89im3zWTqaMU/oD1ZDcTd9gBP3/CpXw5OM28
T/L0Ihq1L70jFG1kQaZXhMhcwurj8jnIhTsKQ+I/h5/JFWcV59dN2nwJz5g4w7j3rpuBIG0UKowc
Tubs0iZJT8pqPjaCDHomXZ/GasSBpqMgeDq2SQy8GRAXdYNpxWQOGSUW6Eyx6bBy9GwnCSbcLO0x
6XfK/yNz8WCJP+giTuBUDjVscHlOmLRvvyvA5nMDTcFu5quWBm0fqBaIo3Qx/hfYjav0q6v7+nf4
l7+gNv71X/5itP3v4Rx/+SX/4x/0lz+3/9c/f0/8U/sfw8df/gctSumAqP/TLfc/ZGiHP/8N//iV
/6//8p9+/vwpj0vz8/d//vjeClrTfujSr+G/sjh0igf+Zy/urRpU+bHU//3v+z8MD/NvumBHFrZB
yyn3EOs/yhScv+nS0g3HkB7eX8vGBVvReJb8/Z/1v5nG5rf1AHh4QrgOPQv/8OJq4m+W7eDT9WzJ
8N7hGKL//7hxwYXwn/Cf6hRswxKuYNwhXVL5gvLA7d//J4pH1TTWOm8uKFfXHg2o0/5cF0DGG2hu
BIRtPDoxMXplTNj/LS6HLD5hqQ3TjaNJLzAmfDJp2y0BdynrtuXoGDSdru4Wyp99uk3yey8fF/Qe
DLJ9C+CRSPz0AHBR27dzWj1alkCYXefocVzwp9vovU98iczdrV49Z5Xcasu68oWrLgF19i3iTw9l
z2shOolNsYdxPTZvXIP2PeMTrD8R6alyeMZtW+D4ySpOY9ln5bW/HO8v7ZXxVjzF3LaB13qMhfbl
PDIbVcMLuLt6RwnKuPcspISo7cnLLyh5eHBO1dg/0GvzWFqsYdDfxO5pBHF2Wuf2RsjapyXiLp7K
L6fFUFmUc+O3aXXEpxif8OnkvtSOFWwQPbFe3EwakDojvKAaebPECRXgwN04VRemATJdX8p0nxbt
5ZLoPzXWkn6jUGcWR0BnxeWlEI1GimjbJkQExk9iiHXHvRlgQ3Ku+mQ5GFnKUq8IvTfY1nw2oqcl
wlTqpM1bwb2bdAMRagbCvXX8Myf5ajVjDkyv4waxQd4EGhY1YA+DJSlcdbn65iP1B/VqnO2ueFOq
O5F3OJgKuHsNDEoOuX0gYs1AS+v3tkIBKW0GRbXxsvTYhEG0jjkS/1S2zElt9UpW9Tui+tlNTPw8
DKfJ8EFYdV+xrRmn9aPoXHQ+ygL3lqwD3co+4xF7Ak0+7aHeKP1yJAE72xSbFV7YOpxOGAW+1cBX
czYgVtzhBoTWvm/Ua6qQoHqNdsD4TVvd8bqc5SmK+SiVe+XigMVcvoMOZzMbXlBSq1rudIfrjNOQ
+qPTy92XTuMefpQhQ3AaEXJP+SW3kJAEZ5F12qYnMG2TI4YPW9g/yax/GC8i5yvpOk4pDJlpbZYc
hPRQrMtTsdT5CWTG1Qjel7IKQW7qsVvo2iMLeM/r2DNNbIrTHBVP6Ti8lAbognJ8KrWY+xhshNGR
P2PFcdCa6KY2StXBD+QbLR1GTpEgqiagtLQLIgc5joei1lEsSwJTauOaxnX/bBo5R2psSWGLTCoW
+jMq+9mtRoaJix5OtvastdQsLZgpup/aJicN7uGuRzbdO0d130QTJi+TeIrgfF63hJAr+zMr5E9v
r+BsDVxuXU4bFE5jdbZHCNk1klnvlsS+ew+AS09apK45f9qOTbOTDZYkMy8NsCS7bPSMA5QYJFz1
Xi7yx0zT87o5UpM1hiPDJajUePL5vkbo5t2vveI3iiehDi6swHz6cFRrHax4xYDhkYFZACX4tbkk
u37FFJZVK2ONDrOwluE+grCC95B7MH6Qcyb75oGL272XMIRymUYtK60b5lif4ky0YT6qk8LLu8MB
YezSjNNCPS9H2dtXqyL/iCvXNwHhAAlFBNA3hWHxsPRwUsp2fYtbv+kRCqkNiRDXQdNxw+zErdQr
I+Cq8agGbk0reZ0Ic3xgcKkicIU7Z+W0Awe4QGPAxnmZULe9c7hwvEUSXYm47mni9T71GEVzr8T4
wQV/dYfQnLxn+un7/ZK1D8pcrrHIsuKyv2Bxx9KxTjJ0HffoUmiSwh6SGQMvQHF70UBukY24Znfz
82Z+imT1bAKgXaV12xEozzeUMgoIyO0CfqAh39Qkge+viq7iXtuOu6pnODN/R4YmuXS6aNTLlU5Q
nRQZVqUyS657OM4zTprZSV9ShT40G+rYmYxC7JErsmlp8TFe7lLvEnvl+CTMyrwjUeFPAtGLGZQT
aoQPdyu71i6Wj/agVNjY0NwtY2YNH+dnJUitzbN3kSUdk2dcb75BEevquCCA6C48GHLzbozGKeZc
XLXLgwYWBAtkEcwJ1tPmpOwI0vFE+I5SHfz675XuQTossE3k8Ppm0yt8ODzYPQzO6m2i30yQ8dER
d2nnMO9gbO2BkNpTG7/6aY4+VW5IIovR0lyugYwPXKPovAGbsnj1rxyY+eIJwOxPIUPbAndlB0r8
RH/CCKeF2PUyH1hx63tMA/SJznbZDz9mzj4m+I0sT+xRlGOGlY71AZmIPXc5Dow2sC3MC9cU9BNX
GrRx8pZWjGOUjPrnyj5X+C+ZGDBKyZ30mXDIdT4mXoiFP0JCkdSU0mxIGI3kmR7jH4J56avE2vBZ
BdMPvHJcBu38rJz46CTae02564HhwbZu1oDSh76kJChC+Z1rHxJthfchdc7k0BUAFJwIt90R0am8
2dAzOBjuUtSgMO1lfvYadmLwqnlYuCzQWWRcJZgU9sqwu6c1U7ezMA8Nz+e5AVyJJ+QK8zpgCVsS
n8DZVMUgrQb5qjiQg4+IntpyuHct7IVpRkPAyCpPs/sNNUEzyWyE1DTXX8oo4R0X0O2pRavNcbow
57ZAAcKrgJ0++zJGmwVPbFwlNpl1sm88TehAQ5oNvYyMqrAaj1sFBMUunC4YTFN26h4cvTlhtzkU
CWMN9nZaoiju9WdZ42WWbEdxCe2hZ2PP3DdPsyh+mqtn2ZQZL9RlpLGooPgSAC2f7RgGNwzvk5HT
IsSE3z0LnHE6CmMm0BYdWF48yO/VxrVc6v7gZC0dCyQ62eou+ppGwpx4VNyUSM/wzEF0/TLxvKiX
hvwF3omKsrlDmreBRhuAzvbXK764iBFXuZmqAXGYCu/aqrfEHlP87n8eC1ujIKTW0dUzIMQeh7FR
ep+GUdP6XlQXhTc7+3W+l4u4UVuHXTQn35nzOG/2FLunY5OSlM+hE1898YJ9nRMglo31bg6zCGie
6ti9dTDdzNrS3rhE3Ob2iIFqqiUXMEpkemEyZKDpI9LLvQuMdZe7qRfCUALuMEGRb58cPKXYkz/6
YnaPxKxv//jneDURo5/t1PqJ4xY0jYGCRdQfi51YfDfJ0n2uVcc6QQ6czPjFXGqGfylZINhfe1zL
IDSyqL6JmF2fhNIeC+AmcCj07UyUst16WpDX3J2JeIwUe3UDtoaLyeJam7bs3GgWQHask1V2PI3s
4HYG0jVZjKcpSi5GjazOoowHx214KjH0npXk16TIte14tWgjPJcEuycYJcHYj6d30E+TlrBcZ0Fj
If7E1jkZJlx5+mNFuTGRKe++57BXVtqpbrE2Zh2jUcVRyKzggXDPHe8aCumDvIJ1l8v2ZFmhZgIk
02N3OFRDce0N4IIIYVBaTPNmFA1XTh/5w3BJY+cccse4UB3jCLh3GMhD2yWV1Ts4MjoSqpy249hv
aZLaGwZKSlpZitbWpr4Y87o8OFGd7FI890+uA0lIagWsC+a+uzQS5q0sizOiov4Mm9fdjTVP9jox
T+QHTm8mSq33DoHvNFqXg2dS+CWjT4bxzn1e89HMuK+C3HB+xhEwwKYj81QT7/rzD4yuD7TIaUdU
d0BLWxOM5jG76DP5VdY6HgTXmc9VrtG90NGGrdP7eEcTEW9qNU8nkFj5hVJ8C7PZAVEALrLXklgP
U69b9oasMbQX47BcZP/3H3/+J7W06VKUbC85lY6ptrPSpL4Cnejc6WNjnCsz/42X1bkrldnfLsTI
tcb4JAyPxi3BvSGJUkZKjpEWUspi0eLydHCOWLJyuoe65KJhRx/tB6mVvyBYbL+vixPAOVxXYO1F
o8iqV8uFk4CUa2zkVVJRMU1h5ZPHxuVy0nHIm+F0uWof1snE5a62Ejn3K7HVA+0Se4q2HxdgLNk6
vSsSibHZeccsHe6sCSQGxRHTVTfHr1MHPVVIMvLAmf11Hq8rOm1OPQfIYusQnxfG+aZ7NdXOK1/M
++AmF2603GhjgVHI+lIOMUMTgwNdz2jZgzUfFChJQpWeJl/LBCqSYWMnSosHVND7CUX3yBjDwDyj
30W1c4+u9T4kDUaApn7pKpZkoOXCzV9wwNAMpKxfYPsE2kpnY/G6zLjqO4hztj/mBPIo6q3MRh2x
WrCNTi4Jp2eoZpCgtPGn9BgfSWalhrf2QRKlj7Xpfcb4iyR3GEW9M57X3A1SCsiSBBJhtDXiQDR8
kE4Blif9iY3pnJgePzkUgbJmHkd/MOPOUUe4cl/p2LhK28siJQxpDeWno235qEn6o1Ss5hUtOezp
TDQumnp+7IwoD4kcvQ58c8nmXSYa/O8EV8tVA0UjsUmRa3w7MYy3+vkG2MS5xccR6S4476ryk7Ti
iwC8a+J6ip4KpuxhZykouX+yfSo/lkZz0dAluIPgAuol2qgaP647pBdKtIEyhPGg2i+sR2sA74ef
aSHn1rndfW2kejAZGaWHHvG8+LNsJnWse/s+Zaq4ijrf67riIMjXLU2G91JoOI9dcdlX9n0x0F9Q
KLJm/CZCGdwYehRToloKDTOF0LkfE474U24wByycPXXcmGxIkl5kXfczzXESrp5Sh839VphcxDop
6GjxxIm9NvUZ3V138zZlcbFSLCvlRPoIjGAggcYIMOXvqHNa2IFBZNyQ+KBHH8/6dx0D3qNBjVnj
l1LIClPdGbz/PQqzMxw9HHwZOJKWvEnQ4t9ILAdmMFkekOqc5vvJwdVUihcjwRoBwGAvO17tXD9n
q9mEhVEdeNTJqDZcrJsCEgk8iocSSDB5MxWu+P0Yl/jExKJ9MmTERqMJj4tloFvTkAP/7jv1kkdr
aLsQ1xrjZMrlnYm8DibrOePgOncM7tfOPJcy/5wBHF5HKjpJL8daWLdPgycITRSKBU+cUl1TJ1gQ
YDGQLnZJz7U32k7YJkE8nNn4ddQSVLbzYHZkI6M4H45qGeogY5mStFjewgGCYpRULLGEqGPcfagh
/ZNWWJwz5BoQq7MCezKdY+tuuaZxAuZmtC/MnNd7gBqoyijdOxzj/NpsuaVOCLIM6PvrxHI3BzWf
YMcROdMNNGFvrZ/a4rWYNPuS+bBZnugdZp1ePZ7qrnMO0lzOQrkEgZdO+JSHwL+JeXAtGo4EZlyP
vqJLLB+7DabInRHuc8+YadXDQhqp3y4LmhX1aTqtFq6lmAHK5WpoRzpLPezhnR2fxjhvyUjBRk/t
LHQjWqwzlqtuWntfX+fvyZh4iywsvvw9+xps0yDz16wnaFm5+ls8ik83eePRjA+9TYOdbPkEPXct
DyQI9hJItxHbTytTLTIfilI+NEh/SewLHIuPs+HMu2g1aODrBqal8XiccnvfNkzeVmL0S8f2mlfX
rG3vbmG14eh9xySQo7KaIAVNqEeWE5HipQB7i63Mg0Mys4bSMujPZoNTd+1d7IYsK7pbBQZ72b9R
dx45kitrlt5Lz3lhVEZy0BPXOjzCPeSECJXUpFGLbdUSamP98XaXQqELeEANut/g4gEZmeGCpP3i
nO+swA9uojljAB0AZF5y8oZGXjlbnmuaTuJqkBhGVFRdnJCRol1YAwD3Vh+ui+42Hut8ZUOvSRtg
6do9LvRsHZoWa5VGex4VkwI37FNCZVZoqpCBOdB85OjvB5vxVORu8SnSDLb5pmebvnRUVlOP60u+
R7X0RlomiDr9wopqyE16ZVzCcHhxApQqNvzQTVgiFASlB2LXcVmLJo99/Xce1pit+6JE5BsM73AJ
xC23Y2YhZnwcJk1s2jK6m1b95aciWjta/SDq4DMdL3YlDsXUfTYOqkw9nky0UfqSNb5iZ7n1Z/Sq
jqxo2RhUQ2jwSPHS7ioULyRabvETkj4ReHNUBbuNMCOnSDbfbkekaFm5a4owbFnVPcnSx9Qv3lKR
sRcdBjgg8gzYdJkgoAWb4DXLsvaOFadZEtjcjHxxK2a1N80yWaYWkqvbi7ZoZGgqChvTdCxv1aDd
k9rhe+1JOazRq656PYcoytitEgwkhMZjx0Kq0hrU44CwULSsq4lULJNn30sMAhf5WZDt6/mpbyaE
zTvawgehOPQ28NX5tWrg/8tO3zv7oSpvoZ+pe2yLB8BqWyLfidS0ZttovCZszUERr9Js14wwdfPy
7Flg+sZsO0BryRPzuwwz/PcRvEEGyc+G9ZD6SLkcE0hvJbSb6c2qeaSCUC/Ogx0/j2GCcy6jfPTu
BMJ6pJOlH7lCHTN16z7QAdqFxCO6BgO6vTMD4hJgxJvG7C5FInUKUAt6m8vQqSIPqmRKquJ0pYJ9
ZPAvgh/bQyW4+DzoT8TV3lrVpOR0ymNpGVxhzaAoT5oNytb9YL1LPlUvI5WNjPYPnxoLpW3E9tMd
+IybAcd4TUtsVKyWp0kBx9S8JfgZ1FrS637rsf3O/Y+/r7FGYs/Kn239oetDfsjIcd00pkKDEW8z
jS+Os3Em5czTgHH930Vr+X9292PCMv+/736WYfH9z//0nzc/89/6l82P/EuwEkTBY+oAS/4Dvd35
C/46mxhPl/PiZ14K/Z/Nj/sXWGIQLI7leNQywvq3GG2LWG5zXiV5JiQW6CjyH9r7eP85RlvMlBf4
v45jOng7WTL9+70P6U+J0lzHWtHecv/mapfUjO9Fn8bvevI85sTNV0q/N531YhKCYDG8S/3EfUCY
typm8ZPg8bAmAfPN4Damjh+n/CAj5Fx16BILi67XDtjXYkq8GqON0YMdPUv9wYEWLxrjQPXxZUIb
hZSNOnSOIcwZMJnIKLel7l3bIsGDOJ8lNsoKrRmJhMwzru3ZGlZFvxRAAY16AxbCf5Xtp6lUiuWn
avegjNEzp8N8JpGcHCV7kJ7HRAgG91GDnmsyXxL7wLfG757AnCUdBi0xmccoJ1oqBV8Gny13VgT7
ojwqKIt+UiwCsPH8m8ecf6TNPGiK5jL2D67iWFGlht+fpES0UOorjm108pN9s32esllRNEs3589Q
y+aLviTsgaAabuF6HhdH1OmMCZHC5s1rhdKMdUD+Z2iDJxoF8B6N5u3IDOofcK5uU/r9CfcH+InG
KQ9F46MI4HStYsafjLyrQ6P31aGQU470gsQ7o31sBgdld2OInW4GZzmU0SYZUf+FTpxd7Anii5lg
LMNSXmzABHxLUw8uCqXDJciHcM2Jx3rDUNNxMNJDMGrTocvgbi6cCJk3o+ilnZlo7VEFMukMw6sp
h/CsM1USfCpEEru8sBxTCM0aE+fBuNQFMVkVFdMZtRvujqydnlnp7LNOGm96pH0lYPG8yvyqXk3U
bxv4W/U6sGz12Kvuw63qa5lM3h2R+CNDI7EPM5mfbZCWGxo1rF55EK/antZ+8KJyO9ks+obSD7AB
xNUOeflPX1nlVuiewQTA2eB/cHG6k/uEGKnemW3sbhqVNeimTlNvjjdTLxl5Bf7RtpWPlJBGSF/R
4rkniPV8IxH/cqXOCCsQ5PQXNKDWzhgCe2G5zLUJAfmyCjoTZTrRZpptWw17kX1XNGLrDqq7iVop
2vxUo6XRTDYNps0G0wevXEafA8FuWzdSbFTr8ElVlr5FVzVuwlBvaKXq9KCNZQWoTj0N8Vh+xoDP
48B/6do4/ZqRiSk8jtfeYoX3VpbG+BFP7m87okjx+t8QwfV3U9EqTeRU7ubUibU+OTtJmfQy4Nhd
dT3zYpDI3RKQBfmnLsO+uejuBovpF+Fwiwawyh0koL6cptICMtlshWvZPCcEHmS7r+ERpc8ZssfH
skuTTT905Y7Np7ZyC+FuygQ6CVJ5+71iW7xA5k0Ct0ghcOOvOQ8BsiCqHfsqCoUO3Efm05X6G0F5
6F/LGLZGRrKCx/xj4cVaT1qEtfIEPaDHJBumDVLwUHnNGS+sQ3aEwjQ7kP/gpI55x2VqLkpLdz4m
4TyEVe+9aVl6qyPkYWLwfmVAM47N62W26Dae3j+i8cGpYFpbymUUKni/nJKRsv5KXdh/NSErPuma
wUm4p6mp1MG204wv1Kjfozz0d0YPO40PDdx8PpVXHdb3Vkh2pRzSxlGZCf1zonQ8hYVGoduwHsF1
S92sdPK9EavebGsCvTOCkW+N4WiHJdb0IooZQ4SvPpgSip4Zn5zn3SVMHmwfopyJfipweQ7N5co7
suMb4KWE2s/udo4Y2ifpUaeH/SxryZDMtI3rvhWMU4UeF59QSA5e695FnbUPQ4PWO2UlvBnDunuw
RwKrG92xNo7sUatiJM+DqTj2AeKukmQI8nOc9jildQtXNhlWYJK+FZbLXw86ittScPvQvCn6squp
6dVDGx1z9uLnPCgi4EYRJmW+1FtVbqMyDXmCj7/toIyHOqfjY49tr/wu3UofjXOSfY2m9au1MMh5
FE/tbLHIOHZ6oR6sEY1Pa9qPTAAJjm+Nta96cQQ95CdEimRt+zQ5sltCfr+h7GHviiO8cwD8pc9m
KbRTMkSEUSD1JC+WFRUm+EWdBgehWUj5g54pwDC9+gKNWtgEWycNb61mnwuHkheQKPU7sVm+6GYp
hbPvKhNvqAMfHAlV1MbPjrkbKLjfi9Y7G3Z9GRwAKCHmD3SG7C2i6AS89q2I1U8deN+wWa6Dqz9S
FbtaiDS49J9g53yEro7IUS1UjZQ1NJ2tV0N8J2UNyyFb75Ud1Eyw4/dAn8fVevwc/k1hHI9WCthE
T6puE8bGjlyWl67kANcbU59RBsc240EtqTT9wWGtFonNNLhY9xQDViajEdiYWfz3oeLwGaXf0hm7
O236VindRVDPYUQ4a6YGe6fRmymNc9kJSWcM8H8UbrELK4YGDbclCQ1WurR6VFQ8pBsPlZ5vWDdz
xPLmWlAqzfEyjp23ljNkVc+yd1Wcp0YeWjxpy9HUsGVFjtiPGASkWz9hQgeKY/SrtGo1SPAMnRsZ
4mVo1pZGE8sq8JE99Vqz5CmHPzkHkA67qha/jR1p9OrzjToQamFCCrUztBeV6H+Rui80m6sA9SbW
5v4Rlxn4fJlDndU6fP1TtgBBmdGvSuadQ0pnEqNjSCMqDQmue1lr31rK4roxYSgVGxiXYhW6CYmR
cUlUC0tqzcsVW17nMAk+bmUOp75BRYGh87eLnW3gkFWrtYW+Dzp1D/64pfDQcPd3eJKsesjAmDTo
YR+15sRL9v/VI/ErC7/Xn1zCN9fxwFKF6bN0nxuWra5OcAHCnYVb8dkZfDBTcxF8kosgGjE8kbGd
tmccrSzP61M5+W+2zMlm19HcRerIyPvZEpjh2zJgDpEbD0KlGp/MdCxNYz+iWS/o3t16+pwcfy+i
6Iac4xayMmJTb33YOFIyI2X8VaPQQAZyVnOobMATAVWOYwK3tw+q39KvyQMto35A50vaWn0i83VN
NbkhgQEiSkDJWAdij/akOqQ80nykHReM/vnRKdmwOrl20vDxTlrbrZh92KC1Ro8ANvzSMWoGJoZJ
Qi3hmqBG7GqZB2l1cfCs2YSLnviAEJl7uF5mvMxRmtGHqPlmIW7fc8Vjv6nNNTjc/Jn9QRmNZyXG
J4RT6RZwjibqXZ8m+VXjnroTd4NGI/SDYxP9hl6tb7ta6dfA6b1DUIfJAlHh+JL02kExV1naplZu
3SJvNvCSOHB6pe19p+6Whkrc52woqv3Ud2hzOv5waFCFB7DHIqB1CPpp1AWBS5VGFKLd0Yr65og0
sqamHxr/MUGvuXbLDB9xWvwm8RE5dHnwDOcD5CLOcDd6a9mAPnWo8TG46lifnZkhkeWPUy1XRs8c
zoYTC8IEvoBOrXDYTIze14kfqTeQjKs4nZ5q4iNutTLGLYYjlkBpI1ZKG6e1P47jHY3zpSStewz7
8G72RX+zCibGxXTRBKUyz0HzVmMfbBKeRl34m7TJPafG23sxay5Un+HWHllv16FgYpiUV+psKsCv
jt3VwtTp+XG2sSBUyCeAFi8JuzXeqzLcG1OJmBdh8qT9oP4oH7VybC4xtQs1QhB9kGgnF0Muqosb
1mKvm8m7GUP0i4kpvmOW8pYD6pVbGyBDawT2pLZVf7xx5tElkFcwQDCLk/46FhMmhcT5xLuLCbd8
FKO98R3/CzgygxjRrMPYTRa1NeVXMVmrNg/vZQuQpXF6Dc0X9/ooeihFPZJ/h7e+1lHML1uZfMoe
9UlYGfyhC/yPdV28FbT65GWD1Ztm8APL7r9xlFZ6bGx4mVCN2Xybr+hpsyW0m4rgIBPICiNzlmTF
KY6z90H2X0k0PgNqWlRlpR5GJrakXaQp4weTQI8npqEoeTK2I9mWpywW9rmqIVvhAzjENpdAhIkg
y+EM3MaY8Kx6urOcJphGUnBPXSgx2xXvRkYHx1s3Z+U19tqXLlEc7KGCV1ia1rL2oa5gzt7z9UAY
vFdCsaMnUz6KvZeqICm4MX7pm25AK07g11iHk0Ydlz8RhLohebVz+2C56M/7iEuMsFih3yyjO+VQ
SvAyNn34WpTtHsZuj5NNee6L74SXqj2j9ThPDtahyN+xxV35bvyD8hyDEsAtIW56hlKD1OzIRN0V
micRLpqs2tug4DVcbw50OYehcebxhReCvwugu2C/mcTMKPkB4Tkvhqh/7N5a5kmMAE226TIf+Y8a
wzOrh0eAI9cp1NehzFFk+mdd8u9PillcNSJgatpPx2z3YxTiXMbptDKLaCXMEDcFGJJVGg5vYwrE
x+dqHP2dNluLrYL1mvYySfesd9MxqbQX/Dr0xN3Rn94iDMTMhLlR23VpFHdSWa+1Ll8Sf/po44jU
BWrCsvXPGtu4cfDO2bzgE95ZuPV2RCqJiC4O26ve2Ld8RnVGAeXC/MvscHpIRyK87eCiYSUvgmrD
+vWnqMV1/o3zdzG/MKQPxuA+KiR+qSFvii/e7Azst8V+fjFV3x/7uNrj4r81PltOSZB8+6BnEtbJ
eNS6kQdvd6y19tjRe2d1tQ/OtMmHvKm0RXL2SrNDBwSs0hjxgsxvJfO1XbDuV2Ou7QarXQcuBnXd
Qr//XlBPLOo+8Zh64IxGTK7t5ln4mgXXHSkKM0Y3+ZlSa43m7rscp5sfD0/FM/R5c40kqUGoDl+G
180We18V5tUtg1eXGHizao6NrxN7DRvZjjbzi6e9pmQ0rwgrt1PbHONcMvgY9Fv/bJjeaf50At72
/EekMvq6epg/lfmT1zp97Qz1vjXLbUXu0/wpWam9adI3EJPnlArVb2vaVHSTfN7z9wHv8sYhdHSi
7kcjoFav9BU94EvBOWZW7AH4nmqjOxJytQf+vZ1vIbCQr4yjrwnKg/lV+AgDWPxvmkquG/mgqpay
330xKGEdffjwa3SIGUqGLLcODFbCXsenBtPEKT98o9KONvKAqiXoIM+dfqHXDAA4A0QBUEsZ246H
904y/Xdyo2AVpO8sHRkj7e7KL7HDI08jyilMa6y1Xf/iU53nA9iXqJ5Ym1RU3INwtzFkz8XQBc82
WjPL7H8aUrBSO3pAYbf1ZUOa2LhSAy7tPL5kGdWug2vCDj7GRALzrbdVWX9pGk08CzNkTHnxC2PK
9bRPCKot+PbZH+z6jM4nMLU6p6jn+wcjFCESm6nY9G60qo3oqRCKmyD6UzjdXeQ9VR2Ff4KHj082
IvJZhw8WqI1W1vmmCva4Q5u1qDCtzbd76bHSyhIMACyITiz1upofm7iAAS0jKdOwGRCIs2gHjruu
QjA0+bFcIK2KtnVB9vfYvmu6McsV3GiXYgVjgoYbo++ydyIe+N2kwi00KgfYRnrFIm2ag0NMRLcE
RWjgu44OsaVV4o1wDDi+cVJsiB24G/QFe2EIJIRFN65lW33aGSgpHQwIZa+/1LPeB03YvfXpe1wi
BgbLz7o7mqeANVkdUY753K/fsDnKDUKxga7EWkrFMlF4LHpNYBNJRyqNFgEpDInyWBjsnpbCtF5Q
IxE0jqgCbSUCsYp6EaX3sijJh9caNDacXCnUxGWryS819dB1sR2umxq8RpanaAanL0u5u8L9snuW
US2bnyOwzEdAIvwuEzVLZIMnYlBoYS83fHXTp88e0+e+6LILwwy1ihh77epePhZwCHcoQmx6DFb7
JHkEu0SXj6rrPpLQ01gIYovSoorLOWFsYXeomGLSatoQWjJcTpNo8XQeTwaNmW6qHoJ7I6Of3O2K
lVPhG62tnoqOnzQM0g0cMk2GtRsTyajGmePit/0KMCJOGtNmQZffuhoxdUggAlqfdRzwlmLX+y6m
5s2cHoMKsUBmcBup8blGB7bWm7pe2031Vlv5vfEpfoNJtodRqi3j47WuGIuJMiMJNyifyPeot60P
NlU0qGvUL3obcNc19DuZZ7TU+XhxzBlQavZXsDvjkgR2HJn1hoOp5/JlO8ZVcxay2/RNXqyRjNUb
2xcNNtjqkubyOPkaojhqt8P4zFTGeTKjjotb8kTnzEat0juPCuUCV3m8i3w3Iu3NnXZZANI5J0p6
aZCCQNZG2e4691EbmCsNKbkVJASwlHcessz/0/ZgRp2qoq8wsfwHeUJ6W4kAqO9B3GTBOQhb+NyM
xMFuVpsbOVe/Wdh6V5e8TrY78cmxLxGz/00elvo6F7Z3lQTv9FBnyCJpaSry9hP/Qsw8wP7MdR/A
ZUM9ywGxd3wiyByzu3kDj0BN98Y9gyTYn5JOl1SYvVD5hQ4KlZ8CAyAGdPETsi0hW/E4+No2oS00
0AVv61Y/uzkThZh665Gm6bEXXCNZlZ/zMY8eWytzzrkL4HKSr3UajzxWUwStRNIlBMuVVaY/6bj5
FwVjN31u1BmuACUF62GL9qrpLbGjFVTcCeKwTBmZmOgYMTlOT0Myb9EMFImmd3YNS4J46R6aMQxB
t8EHz3CDkelWyJ1TjSttUtGzHw1vme85C8PBxF1lKGgLT3sbsRHsCmHb2yqpE+wZuXluIm9Pw6M2
VsrThXOjWvUm87U0e0Fv4C4G3t2Gsu0PhSoNFkRGv9XDjeoolydKs1kVlMTjWnCrrzwWYhTRK2c6
kLFHyD0dYKhPq8CZL1iwSgjpfJfCpH2UNPpMLHNzN42zpG8ytjmpXMLqgIU4sABGDflbgzSyCSlE
8z9lQOJHyWBnE0E6mgBsimS4DKUWH9MIxrKoC7Xj7e6HDi9Igg1jjbIPCIVVuLuB+5JbggC0gfCk
cFbvQw4Wh3LofhIPmUdVRC53kuLHsQaCN4UkR0Ha6/C2B76hBYonMqXI0aB/lvOZF686uPvbKmNp
iSh31UtSYW2E+PAuPRb3kBczO9ppBALBXEmv5pA8+BCsFsos0KY21k+Dsh2FIrUuK/BVPb+13rG9
RWGjdTViEs8Q61bK+2nLSSMkNPUWk1Vcew2nto/Gnigq/dmOWVQgqk22EArRO9npg20XiFBCkyUP
Sp355jqwGkEhHhGm5Q7yU0ke76DjoGHaUj800c0IWDspE2hjNLlvqs/gvHpeu+M8i/hmkHrNkVIY
M+GOE7VrPjcTeb8xk07o9uWuzodkVXbNtMoROeHgNh9t/P9mKsN1VyT6DrfN31f9YKG5jTRk4yz0
vmN9ZCqSvQCGp3pjeRzlmVpoQ/EdONXVz7nuE4hVy+aA4dBhhI1Ut0VuW3ScAT5DX6bShKTYZbQd
cTMbbu1ugrEZVsSNLgblz5JzhEd2VPXgv5GhibbBm2yBxAbR2fDiZ7qjg4eWJEHHJhyRfHg31HhT
LmYGpnz9UqA04DDPWFoA9B4jis6SfCPHYVwUz/J4qC1WFT+nVX4SHVHMRlCtdIGtK9BJ3/T5fwtl
mV8YXQI4mKHHY6i4Gq1JtvGsK7DA3YdJ+Vm5AoJIJA6Z88dF0LOzs/pRFHtndNQjkXJnQobJVuro
rMO4OHvBWN3dHAR+Cy4HpVHfnBvszXiwlTo5k87wr2Eay1Kmo1/KdxAvo5Mw/Yc6iYq1QX4KvWhv
U58YC8fX9+N0t7QiP7UgGYkyAiVeRw1/5A7RZszKqw6a/0goNNeN/4i8uTu0prX3qFEfU4dwTLwv
3R+ewMa1LHSqpKo/S3tfWYy0iiR7hivnbTqkiK0GbpcTx/azFj51vZcSDAgBMX/IW0RNWXL9QJbw
UGptgNmpPRAIBHaSO2CaHC5FCQoMdPhyLFqxC95NHH7A8th0aRAEl00taY/ZuBttk2/Jiq4wDevt
DnHOa9SspYD/4pkPjTGf/fyP6U5+ndLmGlq1mqXQ6yAmRyXeQUBIt52BsszX+EV4APAjb1hGYoM1
cE/4R3LreJYblrHLWHEtR10/dTLFoWY2xjn0a2aeo0KyEidbk7g2Qqb9Y+RyTav+GoYyZZKIm8Oe
PkbJctVAfrupGvXlWxGGaZT0C7uVch1aAxPM/uvvT4DQT1ZbYbi0GYUGFWIM0bPqLccWBYWgDczn
Ca1rg3EjeUkGQDlbh4FMUImzGwBu0xDi7/XiLmRoz5nGOB4cy10wz5sOEF/XblDl+76fNnG4h6LW
wkAyQdCtO+JmLrp5pH7TH6bGuGcNU9ZoJBijSm0OhmoeuuMSC6IM5VQ3cTAYm0x29jGFJsdzETCU
7gGCiqtTN98igE9JEenH1ymvnD0QvHTtxPg7OCWWf7+LYZ5rhNTrOIGPpV87B7/Fqj9xgRKdCKvE
7x085uOUQQKyWtawIMlkaR1jUAo2Yov9EOSzrtLH2RiNoPpF/2DoT45Iri6jJeCZ4iMKJaov1iNb
7CYrrVO/MkUdJyto1YifHki6SghBQG/KVjiHsUiCnD41OGKcah/q8jrB8YXUkl78JH+dWublPnTd
gzHxHB+zGhpg1Wy4kdiAk0wCwRBrucCuYDGLDiamiFnqRRtNBofWLd7KMNdgdVaKQ7Ce6IHlJQ28
gYNsjBbmwONbZtGvGfNth45cZaOEFWdYPANDOejoZUCH2ZJ0VK/j3/FH1gdWicrHkOxaE+6OcrIP
RGQ3vF3nUsR89VHsVGiSJHRPTEtrOA72uqS92w1/WocKlLgiYzJ+srpHxpXyjIbrQUeH/YBgjoIk
VNNNryl6RUSJ9s4kg27V81giPwG9Zia5MHX1q7NyXhU6+bYZOEY8pMz6e2tLMcgTfn6Edy+gBy3g
pDSndeIffcVyCYDTe19nZKOK9Bo3Nr92St4LM4UZQ/ni16PxmHbMFSoAtH1LVa36jbTKc4uFEYob
vpzQUgeiGtYa3JJVDmp9CTCC/kbpC/K1Ce6zJhZ2PvEPQ5xt9C7iRsyQgOr8jiaQIPnYLQwQhLPu
xHeGyUfjdYdjAjA8eOpp8kwjbpfkRJMp2448tD+tjuJs2BvUJOApPeZIWnBuGjYEwj80Xn91u47R
sADb3EdDtgT7/D2E9kcMwWdhVqyGKkwEKMXzpeacfFaLMOO4p+br/h8XDP3/5Be3wRX/l3qhz/Tn
s/73eqH//Tf+RStk/SUNy/ZsaRmC1BvL+jeXuP2XR5sjpYO6WzqUqf+qFbL/clyDqktyDlmGi4Tn
X13i1l+uIS1M4miMpOVapvuPaIV4LUiBGAMHRb7/+Z//w7ZdwfHDCyNViochYVD/USoUqGKsZZlC
pxdB+lANjHWDvn/Sm/BUETe9t2PkDInRuttixLsIw01etJxUSOWxqjHMGuWzGLa2bMnRy6IfjQio
darZjI8Di4qYaCWtiRAYchg+sF1fo44Rp9ZltOHa49GurHEfFkZ7TEIkD3aQnkmaHtemh72/yUR3
JQrjJaAIYy2HCcYlGaRsS7HJlGK72CFVwYAG/dXJ4zWkpeqJCRHHEXfujqFTCblu9NjnrosxuDdV
9tPmEwnopsVgsk8wNHtfrqMlW1TXOB1DMc16UG2RAuayEe8yvQ/fedWsRrX+NTS9VZU2PGxmt0Ob
4I9m5rKgHEEOmvTgzUGIdiZncx38SefU26yi/YwK1gkTa0YyTV/H+DX3JvcWqPCNFdwL4wMXgx0/
poySYJpCnpXUNMDo0w0iNzGpBRvUvmjfU0XOQ2TF6DlSpBmcJAfX8/aupl7jIH/1JRzlNBmO2COg
ACaJWJmtxpDOo0LXc6ZlxPB8ayFIjaIO0NFq/duI+9CU+WPdBNBwCG2w04I0yQj2CLqkkJVfW/Xs
D0hhABb/lUcerPDGqtcoowz1GkB3PRua/qCLCclL1Jy0FGBt0f50BJ8vrIYEY1yOK3rweVkgtcsI
4IVsLV7a5MN59XZO4+5ir3yPPOduFQUDWmIHB/xkkO2pIuD95ISJBjqxASNNkKuvYJwzpx+CjTvB
E6oUBo3GP45Fvgty408d9G9G0F9yh03HOJMAKp52UVItsr44StWxZwKiGrZs++fonNnbTFncLYoG
+b/vT+D+XPuJhCeWU+GDZbW/rQzPHSzvnYr7VYYKHhly8e4T8gupzvh03GSfBfK3oOPFHdSySaws
KugV6YYNXWf+zZIHrF9YZeu8w6EGHPKjM/t7PugMuFiUsL+3oBZeymCAuQpFH3sTAT90fdBiX+sG
uXVGblLReWdaQ3+VNP4vzFDkMbHzUxXlsNDI6W4VS+RWwD/1XffbDhSUpY6QdNmpk6kEaywV7euW
Gq7OWXeGBIWH8R8fE99GaHw8afRuoEbQ0MEmvUJiLYZzLOlILM2jVkCfKlx0gfJbF8Z5KNl72KJe
zcAC9VQ7sbySYBkt29zM19302NTxrWjeg5E0NA6bbhPbNev/Qh/OmlFceCzWJ81lq6rzPoBpj1DM
sV15Wvv192IoeVZ5+QVmt9zRQzwZnE50Dpj/Ru9CKnK4ALrxbXb+wKHWdseQGHJ417vU4LcUnUg3
+CmsvQm7LKWNMvuu2AYee4s0NEhmlOjg0bGVhJ/kc+5micm1Gs16TVzy3i3eVel3yzCEj517aXQY
CLdmt/oxVfAr3KZGGBxKIjkpwzfS6QyKxLG4hLNPWiIJajyVnNnLYQVu/Zak6PYbybm3D+g4Uxon
WBt5cWC7Nu7iutbhEUNA9dMaDnaK5I8ULtiqgbpnHTIREar0bHYsOexWJVcrSzPc9cm9czAPMYl+
asrZGme7u1YInP002Qk+fhIwEMYlFIweKR+LSu8PumKPPOd4wi+6GxYQ/BFj1YqcJ5o1a76J9WyD
NoGIVw/u3iivdcCYJfEvvV+9d649CyrnqZBEDtDNXmhsuqQNe+zCEvbFYfTjqBLMjvfdoHiKTTws
qUsbrsfpto3+JC0FNInAfCxz7gfOORqGqULIKQJaltIKNnqZQ+MEauFCP+O+FK89edAzn99gnMf4
VfhtuYnNN2nQRWYD1RnC9EuAIQdHvrWOccPkFeoxABCK2B90EkKhmIGumvcncACrTKA/BOX9mxsD
Plk5nsTIP8kT8WLxyBrwjkUe17vpGAe053NoEDtcHWlnUejOc/jZyNJ78g0EFIAGf620+SPM4IvQ
6G4b0vltu5Tm30Sfvcwr0TzmJUFHFR57olf7o47I9pT7drfvhI1hzPp0C+FvnMi6eT59puz0U5Cj
iCkDwetFPeB6/WvvQLa3iT9xhjbdhtJ+LNkF0T8QDpLuHA2VU9lZH/yqB6YhBppaUbJFZaff6yEw
gdhqT7je33OyT7ZDY37AnmS4nZbhxZ3loExkgwtieu1ABuAODO9zL+MYrm8njoEp6Md84qyEu0PN
Eb6E3VMzNdYq9m258rr43UFTo3cl5gq0PJicgUkmdA79nH8Fk7+PLf/w93+wsaYApGbwIn6jBzlk
6Q5Z65KZ5kdihc6D0DRir0zt6vJoJAueLyne4+k6ht0K/dShVl2GNZcFr4EkZahN9+C56UlPgkf8
VAH6LdwKDbk7ymPPMdo6SQ6D+YaEFD9+hTnP8s0dllGuihRzD9GTCHh9g6w9j5CqvkKyWYbvkSa/
y74M10XDGEH3woXDDLyke0YjbJtbH5fWsh4d3Cc26PWGkCtn9K0zX6u9DDX0amZsr5sWXkXSllfh
9KxLi/boRfbbWAe3cGJ3iBocqALRkNuscdeFU61KiNcEe3d3lyEsvsXh7l9GLSAHeNI+S3vweV4P
9UvBFGpsa7nMwGynyIFd1zdORYjGRi9BbtPV4yNvGIdF9crztIegmeTJsOJtOUIPrsmcyCcW74Jz
XRCxy9AQvo8Z4DRJJe814IAY5Vud+eXdjgdslZr/kBvjH4VArvQLf2u13rfemum29v8XeWe2HLly
ZdlfkfU7rmF2oM2qH2JmDGQwOAX5AmMwSczz4AC+vpenpNJVdVe16bXaTEql0jKZzIDD/fg5e6+d
vWFPt1ZmneS7Ph20ezMYTyOeT0Sb9AX0qNhkUYNp1ikQY9JUoikghuNUaxrxwJ5z9m3rbOmVIu8x
FS/jEEM2wQijjUEG+Rgg6HIwD6PGIW7j/rULV4PqLspX7NpHK5+PQVboj0T1bCV9URL/Mm1dAxq1
kt4/ggv4CeVw6+feu2ZkuI/fY/qaZ8Cs7WRa/uv3mv9mqCz69A53kv/cK3GJ289G3X/+fP3525/6
+/3H+cPGiOBBobKEpdvqkiO/2+7f/ocm3D/gw7m+7zDlNpU34k/3H8dydS45hi74icel5W+QLK5T
XHssXBR8MfJsTfNfuf5w0fm/XH/A26j/+Lbj2P/h+mMQBEl/gMgPBr4o8D3DPeR9lILjsF80Y5W1
Ol0RzW/QKOo9csx+3+WRc5ys4SO7uhFe5jQ+0S/mZpQmv4DwJcvRJS3TdfcoAHRJo8Z3HfZkvWc+
H1JRGowCa2z7a79rN7k0xTmLyMuipb4s1NKc0tdm/OZ1HNSyjVi/DusYPqV/bBRCVy3xUS32glWv
qeVv8x40vA+BejEc9Yo4vCuTemks9fpU6kWa1Csl1MsVqdfMVi+czZsX8AZq6lWc1UsZqdezUS+q
J+l5Ow3m3CQplQdioKto2uvemk+B6Wj34CLzXaRe/459gN5ytrVt98sdooAxMfWUN/wgBgsefGvY
tZA1nt32Cs5kEfluxDA1DumBZRO3QKqcmrOOX4NERepdrNvRKh/jLWJ09xiFHBWN3zDn0cgpjflG
nPAEJSZbEtViHiut2mfshbPaFCt2x1Ftk43aMAd2TmKwmFbeB+ynvtpYK3ZYamZAZuy5ROGsbbUJ
szAChg5szDM7NJKDK3XdQR90Kkb2cNCFPTZ5B7QI27umNvrBLJ2Tk7XPUvO1E1NhRFu+h4SJ9JMt
DnL3zOydvnWInzKTpzqXEU5X/6t1kndbN7ZGL6EyMyDjidIOSim3GbXhP+n13N7lcozXBr2ZVHOu
8YTxAakAqXacbW3aAjpUx53JuRdw/k3qIEzVkYiNcNGpQ7LitCTMbuDshPmKPaP61rkeaqZ2ntUh
m6jjlviNj47zl75utoPQEDzM6nB2i5QaOoq0/e8fvOBod9G8qJC4EuAhVk2Mjs1BNssEyPqGYvUO
bdel38ov+7i2ZR6/6imiHyQj+GEQWqlCYlQlhU1tkVFjQInX9roqO+iQhPedKkUyVZR0nv4heqfa
CtG+4z/vsV5TvbgEY65gAtWMsFSBU9gPUyg+PFX6JNRADrWQ0scYQjxa0Gq2hqvlNCyso1fNb41p
kgfjyyNEKTLAktG9cKf7JHEwPM6sxoueh6B6jeDoavZ4X82/WhXoG07S3SQhuB6miU9S0FqOuWLF
RAxe8iDREd863ivRT28hE5ZvnU6AiJOnTsZYDUznIWaS8JEJLuPW3FvPnZYKBUNi9qODPiYeuzuh
d8G9oAXEzDtDs1HoR49m39pTlodEmR+GjgVUFhHtYdPTr5YUCTl1xbnnenP28QmuIFjoJ5HDlwFN
CV1EGS1GZblAuolnU9kwtA5DxqCsGZUyaWTKrjHh22iUgcNTVo5ZmToc3B2TsnlEyvDRKuvHoEwg
vbKDWMoYkuAQIVMRpJgyjfTKPiKVkcRRlhIdbwn9Jmc9KbtJq4wnjA68L09+d8qSUmNNfctTRLa+
sD7IHiFGe8gOcvDw67TykOsINMME41cq9rZfwHSJHHlOEx2DmoMXIC12hdrn7K46iWlhYp5CHtEG
KDr16uiyOly9OLsVsfZe02BkspfhhGheNOmaBjkcI517rQ3vPWjzcI8MbTuDzZ+t4CVysh+/VbK3
7KlsuzVYXXzzDDkLrA70X7/dGOAU951ml3Qk/aI6S+54nkEYhWcW59KocoBMaOWLu9Zzr9JxGZ5q
db4ZbYzovY+1F6Y31hA2kXS+pK5EKePn8tlz9jFcbx5vdSgsLMOoq8h3ErDHA6P0NmNQe6uq0Wus
+am1lIFq3fiMVyJuGgtHXfXGhCsYLELmeuKQo8mt9Ogp517BsJWNdK7MfdYR/Jpq9cP/90WPZQv7
vyx6Xj+z7Psvv76zvyw/+69/Kn3+9mf/UfrQvjUMx9fRlhnC+FPpI/5w6PnqqJkMGr+eajH/zSbq
4C11LF3XbUc3LNsU/7CJmn/4Ak8nvlOfnjGGUfGv1D4GBtb/0Pk1fdsw+assy0LCwffwZ5Po0Oea
kXI5XFkxTZrBSp5DIybHiAG3UbyKEdww1J0WelVplPwGBsBZnF3/VDCe/9po/gtjgnMZF10L/5Ty
8P/4PmzPcSzP4GPyXC7W//x9SDqq/hA4JGe3Vr1HTo/LuQaKEqbaB6YSfV2ChNlYrgCeEOCyaxH1
b82qBiDsEAiS6ffFMDW3uR7GVfupdVV7Df1gOUCPC3k11jWuxpXhlg+Qwt6bYcmE9CDK4jkM87eQ
eiEupkcP0+GGtuuVPGB3mJnpud9ZoxvMO2k0jEa1zVB1EAQNT8U49rZ9iCadgZFzRcFi8iWCUxsB
8gujq4yxmPUteVUS2rJO16TJp1UXWb9ClsIKltVx5GhZSFqQ7LGPLUldyLrEVqMJJnIQE7ld4cx1
ECXgi7KCcMcgU42fZHyz6FmPaf7ef8rS2DGvZTxWcFo7GDswBz4Oev84B+KKdJdLbX4RM1hOPdXp
ELbbaDaPQGoepoKQRdPaxY1/dWOXqheZdsmgufLFdc4bk2K3fo6EgRfKR0cl7915RBJGLpBeF7cU
cRkSqMvofmP9fQQ58+E0JqqN8NXG6A7zC+Lc+GEGxi6gMGMvC+69rr/NSHdpPyMv6s6ZPj0W2fyj
y08c8u0i7qIt0dovALoPKBhf0hJmk51d7N77ZX/2dEmHoT4TFYZfbo6ehA6FT8vvSSt56AJBpxlR
RONvbT1DQ4JhI28ZAWa07pmjL4sBlVUXXwj14Emp2N+yABjY6z9loaZenNovbdXep67ZHczURFE3
cSgt2lY9bwbvR6//VRcQ5xftYGxEEpmPbju/5loR3wkZMyJM0+iQkXWKLj/qCcol4T7XqXFkp1n3
miB0wmrn+w6qJvRrh4dKb4QIj1UjwviX0WTjgnjN4pKY+qvM3PFQiIh8Hy+6iNyZ92bvTou69ehr
MZ/epTpH2GhWgCgy191kjutcQqfxkMehBPeMXmyrzhUHGv/xSiubGr9NOR4AzcU0U/tjHGvRMaNf
f9R1pN+tzQg2bOeEV44FVYRx8Jrm/a0KhvZCUs2JZVYdp2A61NR2L24X1k8oBNP8jFbdYgJ+DO3I
PhItBEmnR/M8VEN5/9cfkJdYvfMlgG1KPyoeLNjlK1MvKe3r8tZx4PFRS/GkZ65YTiCiCJ1OThEf
/D6BA1/krnUQXv01Dm322qBc2+GgQtI9evVrtzKyoXgMZpSWkSeIJLYIxCHfO7qn+x1ttTaBodbA
EsK8h3rEe5c+tkjiBasTytF+B/B8lfneM5bJ6cNtqpB8zwd0x9UBHdemNMCq49ckxCX30+3gxx8D
I9Exlx7+JvMRnsNAMHJI2S6cZCvLZDzAC/kgdKu6VG65bMl4ovEKOAKDI0kkZiD2kwALT24UoU7u
TJTuBLrDZAS0486Lz5OkMaDpF1840V4Glbsm+OsppAP8BKmYqVOaHaLe+JWmjHm63o9xbJOMXDfF
BUzOk4jgGYbCHbe6bSb7jH+i5qQ03NUPIHtS7MWkpcJDyYPh9PuHidRCLPZzexAMKyyyAvZ0VexN
PeDi0oprb0HVG1sUFwMK5ntBkZKoasV39lJVL5mqY6g4alXXSFXhDJQ6k6p5nN/Vj6qDOgoiv7gr
KY8wP5AKQrovyIwHglbmJknukKYVtLBlsxOqykq1b4wbzKFU/aVTiBEZzrWzeIIse0IgR8M1eNG4
HkacA5qq5KRB3Rt2IObxNCxYKmvbBqySRGA3vHbvakhc67k6x4j+YlUrkstA/k2TINIwcQxWp1LV
lVlB/UqdmamKM1O1p6Oq0Ezs099lKZrYe4NCFTF6vUW1mh0405alqmbZVVbQO/O3wnW+Gb5OH8dw
6BrqvaB+S8CAClNPb4UhXouBDXdO6k9TLy4CxeAzzdZsb6BfXcsUnh5mSWNLh+zRm/3u0TcxJA+2
9oHDsD2USDwW7eha1JsiOHoZyjWv9funRsv0rUMT8M5y3WCZNUa8KXnrlwYahFuYMY1llryIisLe
MZfFQNzco6isTpHmRfdD+yuKhDg6ZHVrgpWFHT5NLP9Ap1Mtr4ks1WMFDG/bzGieXGJWd+iuqw2R
fbw+kbvhmkpTrSBrNsIR0/ui3vmJHt4XsY7dxxUVOU0hYuNSQB7X6ctCjmk3XSWLU04XFbGYfKyU
71807Zmt40OzIAIIxQYwFSWgfmOMad2YfULNu2WKJWAqqEDezy+zyOEMFODkUvzKm9LPzXt60/Cb
UfLfAaxatKqHCWpmM4dldIpSMzw3RT7y7UwRSu+BVj0hTElRMU0uHRMdKTAEXVERPMVHYA6Ellsx
E4S6rTIK/NJMSL1zmRDZqxgLsaItYPmAi6QIDGxEp2lGwFVlugNFqX0MGTZIE5nTGJbNvlcYB4Rn
ZJ4pvkMF6KFQxIcCWI1Td+NMjTJvSfKR0DM1fzcoVgTxbRdGCsVPC0bCVTyJGBBtxvQTlSSDtYXL
DXQVDs595JH1BLAG/xVnLdEEzMMFphlIpMXGAGGBJADR5ky2iMcX4t6yTyQxae4cNfgvo0Vke/DG
GvQv46/xNyPD3BiKmZErekbckrAT+Z510Ee00YqxgQCCfAxy3Gbr1Y5qDBAhke2zO6E9g6nIqdIq
EobbwFme8gSgGIaxZR1+evIt8RAeJYr3MQH+wJO5nhUJJOxhguiKDuLoKGQRdO4bwCEi9sZtApp4
AoWQ53W9nMu+XtrgRjyh77sZ8uL8U5DqtDBpQ8eyOdshoBLTCH95M3N8EQMxGRXO5KufGbQFwRv1
eIzgoOddAn+SKg6KhTLVBIyiTc9hTlZ4IbmI2g2icWs4aAmUUDCQHBEaUqi9MwILC8RH56bPchhu
WhkGyhx0UmnLg9NSj+BQafZz298QfdQE1+J5pM4nwoqHDSTqLE1AjaX70bb2sKkxcywlBI5VMtH3
yM35MEbBypbDWUz8cdNBREt18IIyWocNrzjMgMpAs5BXiOYaAEDjoR7LS/R8kQCnO3vlmkA5Qj8V
3aXbi5rbIq2AZ2vAWzdP70M//9RtQIRhrmykRCVpGjRDLaOO7mhk5sxUl6nrbCYCPogPKS4penka
McUz2c47K7C3INPxsyOYXvAMTtLLHjUfLaZD0SXzaETQbPyqUoIDu4i2RFFeyXVHRIGQos5rHrA3
3rBBjwvM6oDjNNDYWHyILLbeoa5KOAs8angKC3z3+tKKqkOTxwzQowCn7fwr0DS6XkErSStaa0Iz
lhwKp1JPMUW0ezSHb227a5roSteUISrfZT4m18rYupIELKs8oXioF6TFnDFS7MukP2sQAvOkhGbc
EY6jBU9JHz1zrvDPMQegH+mDxZO1BWalpM1OTYqGFGDiyeTdnnMLGjC6C17v5242boVrNUvLGN/C
+cao6kZ0z5lD7oySZTell7/+4QAnRchX0XwPThij5QRiIGumVlxFCvBkag6pxJceFNmqpKe0cp32
g7knJ7R9zeJpGzocafbEAnBH7eI/U0byWYPgZ6zDI1CPywr41EVfXm1XnpuuRzoukqv6BW0cb5Ym
3yVa3NIERBvW821IZbvkhHvojr66D2nmjwlRh/2EoLrcLx+r3EHbiUU5cxjZzDSNk5ou5BC4G2Hw
F2sRwX+JoWN2ejVjSti4hLzl9jOq2YJaKOfbmfviuegwhiq7KFg6YSvto4k9GxJ745RX0ItXJoyn
IFRWbrT9ddazLwN+XzRhd1Zgr66dsc7ywfiqRYu0A9FLUD+5u6bkwVpl0vz1BxcKZgWm2PLpckKv
QAMUfepW90F7ir5kBm6rJ3vOamtGyukSmwmUZlMtySDOltIaskVu0HsOB3mzyvxqc7At7K+gI9bB
tniqalU7Zbe3aOF1SYOCKH6OzPy5aPJj2ui0ltCtDAa8QO6k4MOgIzcB1gAtZ/H//sgSZCKQIbKr
8KIrJSIhEGL6SYpwU83jOYRDEFoW9ABeBhtBlW2w2oZkumE52oREOti+t5Mg8UalXdfKyN+iukFx
8ij8lMdjUiiFJE8DC8OcZwYQIq3NnBnM8doKQ0/8o/7e0JQ8fPCE0M4YGcrsatvdGdsNhFYYS4tm
MJA3xPyN3XzDWUtUV5s967yUVLr668xVbIEMHPojL4vO+9YoQzBOWIx6S0Hi0xgg7hHxs+anz2WS
XBMDh7i78GkDcsgDiZwj4u3ia2nYFulYAVZke9uLD/X2hTpXHFqjC2mMN8rDvYvxV+u/JVoOOybU
rCeNdR7DH9PH/vF7nZQ2zylUAaG2ZdzVDEPsvAdRmHEwgy9chZG8NSWPv0FXyv4ynmkz8iQ1+wzd
eNv4mHpMo5bb3597OFG4VBmNhvxEeHHNRX/Q4fWV77VNcWCj7p44I7LkK0Mvzm/+/RjVTwTVG9l8
+tqtDQzFtQWwHoTgtg3NW1A4DBBCtWN6MFnpyHRJDDKz5SN0+gctIEMk4g3LM1ZzRIxK0nV3iTRu
CFvPmlacmo4bEJmXO0INq4XU4+cu6qJ1Y3hfGKGWapGok4w9i9d+zq4SgiTr4WjXzGftKr1Gs79F
vPekOZ+j1vHOZtmLgKeO3xVlgsl5Urn+Mmzts/RgKvZG0a/myfvp82JVpaxDHIDIkRpMyjHCejM3
V3LsvkdX+6SQWU9Q4eGacrzHOk9X78/CNkI4XFSEvaTj0UvmbXWQbXrKa0Tw0EfuS6ezcJJCJMLZ
S7xSD2pXmLhDo5L8vPTZTggxg6WfADmlTuB14b7MFSVflUK+aRM51wPrnsjDcCMmji+yFdiRcQFY
SMnIdlGpbIyNAjoDvWwJ65LAJkge1udV9wnfm0H/CDw203CC6xOFjafDpKjs4AoL+8Mc+SLEwl0F
XfDFUPxY6hHBTHhG9naeW3x0ztDtC5svUYr0WqojclAvDMcGt2KNd1Z+hUb1FLjJtDcLnmvPkUOG
XLQ13chfVd58H9bEoWMjOxcI+TO7XUWUxprpbYla4C9itwtj2J8Jbzxw8Gctj4jqLX/lpgtyvpl/
ei/1t726EYw1vYRm9s9IqUAgSA6UsgxPCeuOEoMIg0jeFTHlTo3nXIJ203iTCUleE3X6qBabFqXP
8ZvROMkCdhyiOYEtl8h6vYnPYFOSO3RssDuzFlRKBQzbR1YyzHDjM5NwefHC/65kBNCCiyCroTYB
ygLxxtmTpZTdjTqoos9E+iuTqILRam5ePqzTznvJnGFt+tXNTfyVZw7pXoMx26YMTeeJSUbhR2I9
ddZFtg1cRZ9152Bs86Qg2zuLYddQC0GLGQizAQZi25xDHvPLNiH8ux+Bx07WQ6bTZOCi9msgWWbZ
ASaQ6rjoEfCiTWCvLmtv2yUOW65rvLpD+tTp2neXRfei03/0vvgIk4gdbPKCbRYUKISGh8wS4Son
TEy45n3T+OOqp70v51GuLS2wV5XGo6XD76U2i4WvlLbOqXXq4FgOPd8/B4anO5BmEdyVdsTG0ifj
WoQlosBCXHrJTMCZExO0cJ2sW7eDw0HrDgNLdzNbdHBDwHhVA0GrOdCbtBkinOgMopSIA5JV+gJv
DDU/OiiQ04jallFsvLj0ACmmdc/11hJa3aLNR6rdrjm58PrWhtdE277qt/MMP5hDd5d4ebCqEosZ
q4BAb2Yk2WoaE2aHAd2YYsAHQzjOxqtWfZLcvaacwUvNrH8ROZ08aFl5969PJ/5TqfnX+D+/yoor
RRh1/+u/mXDDt5FMGP+lbP30Gf76zL6Lf5pf/Puf+/sEw/pDDewwZKNS/82z/Id4w/7DRzLhoxBx
0XfYICv/PsEwjD8YhAiXqhAFpIW64d/VG94fvmvZJJGZDBxIanf+pQEG+pB/GmAwXGFSouTwjmf5
npqU/HmA0SSd3pmDlq6nMH2thuELCjz9XiWAfolEey6i/sXXIELE8wWzxMv/Y3LhCGLc/ukbEPzb
BB8OiqO//0P//A2E5ClVgA+Q73rTykla3LaIEyp5CYAwX1KZ31mwohbSQlU9GMh4Y8Rg6BPyd7+P
O3S45HgFPzKznrB87e0xIkw1oMLVsGov0nZ6caPw1ZI0hcBxYMX3afwHxAVas3VPnO2j0bLz+eOj
3qD8BDMJtBnkNRr+Df1lPPz0rkKTMQmcr8rBy5+E/Y8/++9ZnKxzzbxiaXXpYwjavghQS0+Zc98B
Pti0DNZmXb6nUfUYWOG+DcVPDrw4MUl2Tl1CaIRWLyufoUSq+q7eNu7dozC6Hr0k09CpxIU4z6Qe
0uZB6l6kuJA04PUoaXZEyjursgxASHYrxsT5yurG+q2hUAaPQ3AI83axGN0WznwxvmYM0SXX+yrs
CZK0uhIcDuPPPJIaeO022Jekad3NCWr71msOrd+iz9UBg5lD1TzWY0YxRj50POgbw8ymd1yrME7p
SUErA1tXBnMD7qb/7UJGBypeAbLA1/FXkTWONBaIjnHt/qER8s408fLodUukQbtDMjjuG/h+WuOS
Nib8T7vhjloNNjUi5tDSdOS6qvFdBS1R3Fwf1PwKNUhl8wSJ+7FSLM3u2Jtbw86/0cU+IXnylzl9
saEDSuKqnlEXQLozR7LNRbcyQUQxRSOlCNyMb5HvNloZl++GnkDyU/rMH9Kqvk5D9jZp/RVF1tOA
Dzq2IOxDXL2XZr6pCN940OjqSnxSB9ydqWRGo4Mn8WFybKdvGFQe5CWHKPm8hn5PX4onvhxlXi4F
YC9yrGII2D2+Ktvf0gT0Z9k9j36/rOsGwfsYXgx7qFdlFGqL2OInEyM801iMxoxfixaE7vOh6IPK
ECsRMdccg23lIPz1qYw11z9odcPkLdUf8Xi/kYc8orY+ygnbOfdbuaa32WDTXZTqkid15k11THZX
RelmUU7bxIo5xuTeDe7DWMXDLlcfTDACsaptcS4CivyK4eIiGUkQQ755B5PawJoV7rnQaqscvgHO
kjP01pS4Q8fajQ0Lro1jIg7Aq0r1F+bxzTDhfdv1fqzrR8uqrc1g5hqqYJbUQEQ3CbaVSMEJ+Mzn
rIIKr3SXkd7vpTZcrU5/GZwgWgaYenHpfQMH1e6KqX1o6vmOzKq1N4EicGunWrtZ9aLRzqw1TDgx
vrtlxTiENndQsfHUH5aeoIIv+pOGF65LvWZrZ+532vwC57JJZ+F+xSAzQ+2Jq2DwOhvNy9ihtw6A
GY6/3a8DTmbZvfdFyiRrlA8IYemZom3dcYGbt0MI7StAOaH9zkXgLk+ecJCtekz4FZMoD1kN1Ol8
QFzdfRl5+zlkNmBBZWnPkktTpQd7sDwMfp67RPsBGkb7qSj5V6mKKWBwjj+H3mHZDkRdaXskDQCV
EKRuTWGjIUHFYiF8pifU3ZwY57M74QUx8dbiXjw5tEQ3tGVPccW+J0gORHSVxqs5Ht8mX0KOoioX
k7npI4mR0weO7zsR3UGnt1fo8G+lRzi5CfyTVJ3upfOqE/b7L1c48ELTh3Ei38usSD6v50ms8ae/
FkARCmsEmGaDD2R7XDOlWrt8CZp+M/Mcge0/tlPnLpje26zx7xCHHyevQGs2u+MFOog7OxIduNzz
/4vjXLbPA95KImMaNFgYDI5IvruVgmrmRX5xTW3axGNbbfEteesQAm0elnJPnS03oWPQhIZ1I7jl
vBl13Cz7kSu2XqU6Vaueb7uY6rOD1PXgdcGIhL55d2X/0Ubs0bVX7mOypTcoy8ji6EDkV3FzhLze
rNEmdWzbgkR1mxvblLkBRsfmUOaUoXoFLS+wYMo4+sVLaWWSFPZt2fEbyAJrWcn4TdNdtq3BIzaq
MFceEbZjlN21iGgYja90heHz8HAnBPksqvlr6vD94+QFDO+OR20IwmWQgtyAjhToxkeVwpDMU//J
oxfdDF+yRpDez3RpqPAIM8LScchjyVzCJ83ZVUENGrPgatzEcf1TExm9RTt4Z4fDtWJ0n4GcoUe+
0fFnLrq081ddSEFsKSIgeBkRIa5OGLa4DhFeejecyjr9aevaWvdFcBGYzQQku5WOpn0dlfmyKxLa
NCEyLSHHFawD6O5MwlzD60ARAjhpCmNHoA8TGbMgRrnd453y9m08HTtk8zjm5MzwINfuPTem+wfG
to1nFqYzPHYMlTA9zNzCfae6m6rpg5uSgqgEWM5prtDzZG4L1HtvtMZdbgbmXZzqP1D88q1dVPA0
xiOYTGCKRDKsY9NGykCOzDrNPLq9CZNot9l0GjPndmruURJ5BzJql3WOANGxBNYTK23++rQncD3r
koMFj8hOmsxXaoCEdd+WK6dOubuHLRHbZBwtasRYS8NPZnwB0SkPCauKyZ4NhvkCLvdika6+6H2+
OeaNh6r2XtLIAxxHi77uRwSQ/n1sVADCiKprY9i5potYb0IDLrtmRU7CmSSheuHjLobMNND1V6Fw
BQz+CjyLKv1at3iN2nnrNdq0nHreebyAFaFB1blxtCvQZ2KeE9gIzE4xChOKSw6q/zKGylnl7Br2
OWZueF2SQsMm0EPqix1ouM6vaupuPh/+QuNzQTmDfmOiHspTVvA4BZ8W3bKotu56Bx50IHOSLV14
BiB9dCSUjvXp2bxUgOsW9iwPvgNpt3Wg5OEM0LEmRLceF1lv2mDd2ClWKaMOUfFlh+Hgj9gZM1sW
+L9xyvEavmAgfC5l+jV382cU48TJau99EFfyQadFJXK0e+OsiFLirgzyglAG+8E0C3AAxYTutC1I
jo3XkwliSkthsrStuzY6ea6Aay8ahBHQ3ceLplJOmhFcRsMI34hO2kwXsEjlEm3PEYfOtEo6el5h
0bzn0r7rz5nmHeJZf7X7YIuCcmHlPJ20EI9RM+A3z/B4D/iXbP8zIu1iQ0riEX2hYuQ0JDvrKdOE
tP4BjI3xBUdfqTc0LcdmojT9pUcqiqXmVOzoqS5QE4SbNDUYKYUTtLR+SVMGBXXGqgtL82MEwcUz
MpiBgzSEB7KsbczT8OqQKifPM7sAhQTHU0tfzQD+ERSYtTWmjIHAdk8bgk4lEAsf+K4W3kq7ho1u
bJRypS0Yt84D+1TwWlE2h7G+oxV+6UPvWJcUGDU0SovtoDWLa1WBz+rA2gIbq4OzgBLm25SQ6g80
1jOtJhC/1nDVghI5idzEti7xLlXbwPsxBAlHs0b3Rw/folRwpw32hGo+BlN94guWIYj8UAFqvZ6l
3DXNhpk9GbWu+aqzUa7KzVDMqnlFYzpu60fDqb5hyJJvo1TYvkN0kIxPLIEXukZLaLkuTCD/uZLG
vnaLZ5nFr+RnvlSN8Wh43mNgcigwTWmWqZVc6pwZmIbQkIZL62FU90H1eMm4H8iPYe68VyRHQmqB
5enyXospwdOyJ4iKnsPItmwkFy2sX/CwPUDrzAkuQ2U5j82DrD0yKaPiORXkaxp83DSj9kaZU1D4
1Y+McbXpxkgNj4Fldjd+PjxYyEXB24xX5rWfDlv+ArDmlXHYTle5xjmv6cA9A5Y7ExSb4jrI3IXI
AQsg51gj59jobrObPHNvtdhmEbv7TfvCkBP2mXY1C5g7brlgDPqMiXYnNA26GJC+yvsWVctH74do
tqOXUTB3lySAgfdp10auHUWagQ+npmdGcrEbg/K1Le4TNz6kHVIYqbEtuOFlnKa9SF/NWdx5nfwO
RIGnlflpESJ6s7KfMLMvkeltOvvOC/dkRV10tYILzd6D+WNNho11bCdVJqTrWmarORmvne4/wXd9
4A76jnZoXufTd+i7D62ZX2onexlLa1cDmm8KDHNjHoplnzrrXowPZfPjDzSInIhGd6PZGyakz7OC
MpF2nxHRHSoYzFxfMILvspzeq4v4YxkX6rMYwekyk6Cme05CufIyrBI+Fml2LbFKrfk7MqjtMDQg
YZ0RCyTwbbLWhEGUEgIjIf7XDJjRr07L2u+vjlEz+cjrVTIPydopbX2b1NXVK9JbMA6fWdE6C2Os
T5mbXIOhuxmj/mAThMJaki9Q0DgY2VDD5htC8VV91hIE98In+pVOESh1sBC0Za+1bqOmd3TcXdmm
TL2njBJy6SbxFXVmsmp0WHkWM+QM1p2v1W99SsaZ5o2fnXl2TffiuCTkEK4V1gb9Qb5c85BG475v
+frqA09sfWemzdrEgA0U7VXOBLuA6uJ3QhokgeKq6SUEybHbtngPu1RW3B04wiKtZ4uyqO8oJDsi
e8n0lDHD9LIPXwZD+0yFMy9nJ1jpdAoOYW68xJ4X7RiCLR06gA+eIV90m14hZjtroc1RcU6RDSWg
ze4MMT6SGuAepceDHBjhinG4M991DuSMod84ADYreHs42i8x94cqaq9kgZyAH3zqwvz0K4h1XRaS
KQvqSnJFC8qVzRDW9Qvt99IBi/6d1MGyp1m4rJsz8QzHwg8edJcasbWTR0Rb1skT85k3vTkmc7xR
/82M6lZ1Trmi3F05YOsSRJZZeV80DMHaxtoB73shWyjH/Ly16hxmEgOkiihZC4uA30dvCabPtXCI
BCJjhDHmoC1k5SdcwMqnAOqAG9ZX4KCXyPPIDdM/CbvmUWUkZofSfJjj9qUX5a3m3rKEMIv9rN3g
6CYea7pIU7fu6RJx2FrzorNHqGLtIXIDMLNkw6ZO/6O56ZtW2+/VhJbBb/OTbMQZQEDPHP+N4bmn
xTvGpnv0QI/DDEQs4zqpEXQadm/5Jvbse3NkbOGjFszquGRmbACIiu+d+n+zd165kaTrmd7KQNcT
Z8IbQBpAGRlpmEzDpOdNgK7C/uH9bmYBswptbJ6/ulunu3V05uheQINAdRXJzMgw3/fa9tZI2JA6
PSy2tdkPPpXKac463Ou4eFIdCy/k2HPDhlC2LQyHRnUwGWzrifB6aOWUkiqHzdQmUW4lzAXLBuQr
vFCs83uclELctKu31aw/G9Iw3yTDy2hwt1fbbTmU3GeWbt+3TGuoxHBphuaOlvm5PhhFdS1oXt55
RLU4QpyMBaDfE4g9VfsOUcY9sZPkoJJxs25GIma9HCGINhmfIjfOEBVt0zxUjaNtLEohmDRMc59G
GYEAdr6uEfez/8trIV1opDSjtQcHQMrX8tqDWjLYwVq0XEtqmMx7CnuId6adrrcyfw6n78Wpbkhh
eYlnh1SBNnwryh8EJG8LlHHPPfpQ2fJqyfEeZF0/OuSF007evVI3sXUdO7nHFNx7C+M3nTrrZmL8
9gxjbaDbBoJJ+4MaUiAihVEuGUNaSs2ixylW7Srd+q4M/aldGnuLMheHQpsEqnmLFmletYn7lTjx
jB42ebczOoFRl2PFUp5ttNwshPBkRGw/jzmZ93Y3NntlwYAr1Nspmdh5o+oYIc/koEpNEAINs2zj
XWDwunDFpxDIMqzYiOHNoxK7s4FLc07Lh96miUPMFfmSESkGFOzBbxHFxBhF4U3BYDQJzNuFlIDr
LrK2yWl3mXF2uXy3oo+ekOaIjVrXz0N+bQUL3ZiIk6lN8UZ1CxI6kvpal9k2HNHdEYRPJPkYcfb1
03og+PG2p6VabWtG+rrfzLNoDzZ5/9V8JBNM2es9b5+AtU5X3qpqvuqLcfZUJz4ornxllAfA56r0
t8G/S7C3YkUmIdLgBjql2oszvTMvozEiNxQ1G2sHAHG5Q3K+1RXlmobmoVbjaUMwu3HUHUtsBANN
lmhfIqQur/LiIDPBDKkqYt8vDFpKcnGHsoO4h1BZEdb02Xl5j4a7t1gG4FBThzOHfT40mzogZQHo
ROshcpA3eNnN6MZE/+jNx6xwwO1FIxOdBVExG9x1jrtJ0xpvTUcSqeESFAzPNvvD2J3TvLvOVpus
mwaf2cT+vqVreV8U81a4rnbLRvLWtPUL3Ya0CWi1zVIcrzSLNdiJjYfabPJ9WDUXUg+IdA4b32ya
Lz1L2hUdmWy6bPulM5GPniVE9UdztklZnQOjmh4jy/kqcqK82PqJTGCfX+V6bG4UdTl6CQZItyVR
YilelWh6tAwOhis4L0LC/01z9O2BD4YkjHtdEHWAK++1XRwUt8UtLokH2t19o6cginwLIut/GA4p
RFQyniO73bPswTBq5g4RvUXqbEY8dpE856l5zZvsSpL8Yz/lT4MRPpnVEKiJuAwphYaUXGxJ7YN/
lDij1YXI5jMAGgs5faENRNqELrUC852ht+u0YD3RHOS3odBJy8QuR2Gkm/tOzuQQFfEjKSZP42Fw
YwcMl7fnLERo8PDcdWZJP3cfAzCa2obknEM1Nf3GyOx9R4e7vnxCUmQfVTzP6xmqdcn0bm+J/DDN
jUWilXUlNtV1Um5/ZA7AZ9OjLmjQdOvhtTfceyh/pOMINnL7WtfQg9zjqy11IQEqxtvYVoPGKTeo
TOd9aGsbNbZbiketTzerv4AdbhQPkD6BFvS7SU98pQRhlp9NW4VBXLgYOF/1drivw+LV0tSzmqN5
ccfq1VB4q2IgLhR3YXLN4y9208vC71KK5R25GYXHjG0T8qiFDk/C548ad+dVfIO4+Tx2lzBsKDb2
O7WgrUvMvj3HJyyAgx+p0dvQjesshm/3LLSJWW++xql7mSoOkvETKs7cZNUQtp8nyRc3ro7SHPeS
LtlDOBYEWTgN8VxeekLR9uAV2UMTifsOZrKJ5GEXjZ9r2XWhZMYHualcPVBUHmgO2VpKSrSOPj0O
g3FA3OUrwjxQFHxbAFKtpsR47vNbe2q3ddFG+1iSmZE2PSacuGtXyzaDS2yN1CMI6Fm/C8UrbQCY
KQqxaYjgQHLIA/a9GelRz0V2rRcEaa2BNW9Wv9t6oltioaYv9o5LPD0W8T5PkN4002NKAFobhYy+
S/GExmjtAqDQNOxbGmpQz1YxvAhf9YzD2HcvIwjk3BLMHkZfjYXCLC1enRTZE+YvElnMnVfYkrb+
JMMsCQjpTZwS/B3/DaI/atSNug/sTs04DXjq1g410GW3jQz72zTyGie/eizjbE+cHN0G+UA0t3br
1vXqv+nZ76JLuvlhrr7/5Z/evwQZVUnbNcln93uHPPSnZroQpv+5s35V5v/2f4f35m9+21/ZWboE
TcwAcLRQkPC9vznryQ9Df+uQQsnUrdvW78hZFQM9oWGeYRr6r6a0X631Ds4zIr09AADD5JTyzP8K
O/uTff19sBiWN9XQLEt1sbfB0crgsc/3a1JE0gb2P9vZrfqZbNXAao11PvXbtse/3aGAi3ZJrK+X
cjkTw320wom8dveZWOhDg+zZxj6BG5pAmMe0H04D90qe6VAozrMep4c0Uc8d/2+ws2tu2A+6Ia7y
71sCpLyWIDJ+28zZrNsljyQQrKi6pf/kYKEHbLKbKsmOYWGgL9ojDSNrDNVWI47mhAhzWZdNDKeS
de+JVl6VdL4bSM4FvtPT6KWhAaltwjcvm899Pn2FU7Glm26vo5+ntVZcaoSfViUIS7MekPkGFnrR
lOgRfRnOdksqvFl4b6JVH4YYWaTp3Ex2vidQ54LMkg6O4+/Ol79lrPuzrU4ef/enwZAqSqLnZPLB
746/1c6h7fSETg2oWsKpRJkPxRcGpXxUDRucWRu8/MDds9+k7XFBh6X25V5pTobRbYkPY0Fa0sP/
/5WZf+bt5SvzeLJzuvG6VE/+/e9eWV+7RkzRHiW/qXqwnHfRIQI2E3tVVLBMsBdXofbfUUOzd7N8
RT3RziP/LwEbjUmGt5IFhov21Rx6FuyLiLlD47E9xjNxxMVeIyxsycznsFG3c8xPjPqCey1vU9fP
MQbCWANEt+JNSvFQTU6eok3kLLHpxvXEv57LR2IQznqX41U3f3HMoiaJvsu/9bFYrpQl/OHCcCyb
q9N0XS7O//j2a2RIilqUmOUzLIQ2OBl9hBCHVOTa9HuterLjV9B/o08cXpCoyJGqjsuIcWcyzMei
wjvgMDkXkdceWskbl3HzQhZq8o6vjaSaLnXR6NjZheAI0is8J3nXY0SwnRYvl4pUSYojRgrR5HcY
ZfNoCX2+V8QSI+iPzfUsv4GbGllslf2Ux627EzT+bBQ6eVCIwfjVlUIxp3JKdG+AUfGrvsH/Naca
vgRKWgjUMA80ojyPQsMIHufvA3kG/pxg/ujm4jlqonIbUhnVwxpuMiMis7JQ0FKDTJOv3QAcaumT
OnpfUOinNkf/OZvuYSZ6dlVr5OMjKCAWVZaGoXc76KK36XWRCZwkMJOmWfqWadFypVCQOJli8hsz
fUvIj/9YdPcaV69209MBbuv5nlS7bUlBlV/Fw7RhuyNnc2y/F7j/iyqS+eIaFayWD9kzbftuExNy
s14626eojSXTTPQLQyGRbO3sAXhRZ4gAhe5i/F5Mqk6iFzcNXdXBXHjvUZmW+xi2pp7r9qaxyWHF
7gSX7Ih669CSQ1NGtqfZ+ZAhkQSdmJFxNaLylVGcaiMZbzxL/Zhg7mfvK0OeHvS1RmDXmxVH1T7L
+itqYOfZdarnPlULghaNjZWHN+mAS4jqrfJhyZMf9kT+SBiP99GAi8Frrf1goV8wBmvnQHxNDN07
Rro16OyDjjtubUx64MFq1/mg+CG9h5jovoYwIQyMdmlCUmMGZS+ejiGEDCLgT7NWmO60sy4jq1Rk
rusRA5RJDiDCNHbA+pLQqL7SXeJb3a66lKPFyMq16qhbJ6s/Ncz3QatVl3lsXvRJrr8jcveE5Cf7
aijTjyLd1EPx2s7FJ0IGZW20s9hlZvg9Rs19OFZNEAJ+68oAWaTRZK0MuESd1NxmHV7KnPu8Kli2
0U3ja+jUW6fcGy7MEptwvrZH59lDQusjiEQr3AJ5cCIRqlTpp86zdqZO2U2vv5HVduRDN/CfkKda
CttdDzqp6qUyedh3sikIzRpCEzp1VZhob11kHwlVDKFtsT5ggSxmQETmyDfGiFczUr647/oGsmtB
CPlO45DHOF82jjp4ODsDe2BPyuz4zVacp6RDo948FOpMSHzrISyYlTuiyTBhqTM7qY6WXNetmJ2T
v8TqUK70+C5J+AhpPNguneZPisR9nY2ZJeeQdO/dsgzkeghsNRN4mibqCzmBEHZddKladNPUX2Rr
NUtwFFvOfZJtx8yqb80WBs0wwx0Sf0LJa1bTtjKOke5Ft2MlAlx2eqAWyqPHAImT8FYwUKpysqwY
MQdGTfbFehczfPZyCpXUJz4M9InMpyaD6ign1lnOrrXIIXo7qZmNg1HNP0PGXEK+djiJyc1g/oWq
e20ZiIlq/ko0KlgA+CJ3eMlm69DHRJsySNtyom7kbA2bYzJqC0ZudYIjzxjCVYZxqkU2ZbwHE3hE
I3+c9eXsliWzuzV9E0q0plx5RJWTXVs55w8axBzmGzn+l7HYuCniBxYDkOjaR9kIrM/SoE7pZgZs
xeQ+PCZyr5gLNdrXNu+4vyXh/bmUG0jPKhIV5oE0b4JNiAbsh0cpVYHCt7eRRoYVy0w/HFW52wiW
nF5uOy1rT8/607IGIW19cFmLaFRJT7rclBRWpozVKWGFIuymWwmWqpblapZblin3LShlUi1ZwXJW
sVDuZLnczkbWtKhVXmcwQz+xlKMKsgcUJPZL7OuiPk4dS5l+Tm4YkDKo7+ZY6y4+DMA53MTjnGh+
VC5Aw/QFsz5SrLXIbbKQe6UpN0yPVVOTOycjwxnd0mtYdPe59YKveRcmaRi4yibtF8+3mCV9ipn4
PEM2WkpCbjxW3IZVV5M7r8LyW8otuOV3JazFOetxxZrcyH25kZvzGJtXvWEeoMcnnOx73XX7Vxei
Bx3QClGWE7iZYvohrD5rOWmSlm9zM1blxr6wutdyh+/lNm8snz3LvcmSjy2w38Ss/Qrrvy5xgF4i
ApEa71yJEegSLQDxIfqFMXZ6Iuz/0ZWowizxhUoiDYrEHHSJPpBnhJIMQCIGmMgBKEqJVIQSs5gl
eoETiQJh8IxBIhuxxDhodv3SAD0swI8REGSQYAigiGBasBTtihXqaRKANkrfWb7CxTJJRIVDtsdO
DTUC1uICushwUccMt0ZFGS2gjAM40wHSjIA1oZVyl3GzexBq0mAg8MgZ5S7GZ2NLrCfiQkkAf1Su
B3R76RFt8REPuLlJTe5I3cijcJmz3h/H8MsETsokrjRLhCmRWFMlUScH+CmUOFTY0/w0Jv0X0det
n9BBpxMYkDhLvldK6yEu+EFcKwgJCFAQUDh+C+gVAn4VEgUrgcMMpkB4Y3ubYaIGMQEazQDPKH85
E780+yxnGM4kwgYWOSBxo8HBAn2zJA7nAMjZfTciC+g/IoXFf+puMjgqwiV5r528gGCYAlUjZzKR
WN9ovPQS++slCrgAB3rAglEFPpgCFFYSMcTISEXATxRR4okFwCKG3q/eyq8sdmIzS+yxkShkaxIP
ACw5Ak8WEqeEAEXWJ7FLEh8HkPmPbjJewrGTZ3SzAnCvgqpwkF5kpA8T9FzuF6IpoYuy5EBE5rlr
1SuZX++OxFCN/rmUmGo9Hx0g1kVirUKirhrw6wAMO0o8dmK8jCVCm0usFvs0Pivg20XiuBqALqhE
vEFQd+p+Yr351XJa46YACPYkIgx+X0uEuLdGgYQJ5LhdQukQaz68EgTephfwpo85xqJjwrCr+oHP
YdWkdCd2Nv2gxH8Ml65yYhy0HNNCQM9DQjRjXJ28cldarRI4eVu/l2Ql5fNWQ7j6lQNam5nqnAYS
fdZDnAduiV5DmS61vDeqi7i9KKSJrRst1XybXCXRo1Js1dfGrj492mmrKcuPiVo1LKfrmNg0vxdp
uNZwL1BIq7MajDacKhShYUSvvCJ322PVJ7mjpjJCQ+WZkSehisH7xMiHLMFUaPwK42QbwXrGrdmT
kjVVQTyNDoEEWnP0CI02IXgSEhl+fmEEIUS2TPCcz9jeHSY6Vl2sfkOjk1nmTj9KKx9pR7Uiog7o
vSFO21+ahZx8wW2zyR/1yVNW5GZcF8xEUWzr+2yi2KsdXsHOtotHUWeovWGVhjYhTQQ71auhixsI
97M9WmsSwPZDMZ9REp+JHAPJn03Us6jZOPh+oVAz2NV72uKvam8xaTnhHUNYsXpvKJVrSVaZ5hQ1
IPmnpEKQhpZyylpY7aiBIUhaW1cl1LCWZY+6Q/4V3GElLYNt9R7VSb6ydQSDXOiLdeBKvda9OE5G
eR2V9ijSgs6gkq5fjQkNvwGyq3t3FMdl1B8YcSmWLwKDERPlNNldyKgXJ2Oxb7cD5VazIXYSMkgI
extMDdMKtfANKQOjEF/iNV2YSEn4/E4q56NBakF2Ep8ys2vqme3qllCaKwF5DC0KvKXq0Z42uNGd
uXAIdNN6kD9uNmVlxAYIPkhCDpEYWXKyQ9Q2XyJ2ob2EygHAGCFhuFFs2rm++YmNIHCYQ4Q1dsXu
Sv549qA46FUGb/TZjfYTa5PGM7xum2NaeoHq5Fe28zcCZR/k+NiqWDLKaIMg45D1y671NlW3rDIW
/KF8p4SAlSeUntign+urhFsc3Eq8N5hoN3B6sU/AVNRoWWF0O4SQFLSw01FPDnftHQZKosg3P0oc
oNCjq1VGLxoxq9MUH+K23KdWvLenAPfJmj3qPZ/KfUXrmPzkMDefvEwEMMVYqDT1ID8pBuKNPAoD
XHn1gzHkubOUYHGTQ5yNW/lKWY8/JxTpjlnvlqI8yDdD3aLfWd15aNS1PCEkdPLz12CjKfSL/PZW
60nZKw5ois6Z1R3lSZxRPpZ6tCfR4lRZFair+9ap4iA/l9BSnwll36dNB5EZxfhmkQ2M1mZ5zGN4
Ls7/1C0PEhuhGcePeqrUdH5EmlKTlXo20g0OVRFeCOL4pKZchv7Vvj3hi7QUvGf40DpOYZWTMJ+G
szxeMKDXBkaUjLP1bGPP1dKvOfcCeTUZKL4c5yhfDUVQx0rrz4nOCaVUWKeKZefiKNXvSpeVIXWC
Il12iuSAibggZwI6CRKVV6qggaAMFT89GTZAHN2cvWN+bleqAVIFVEbosr7yhuJjwirJZvgIIPgM
+7ypPASMorSeJyXZ4/0/MK2Ch+kbkIAXsP8zN0Aa2Tn0Uwt5wgnDsWttKskUkJuEVQMxiaSHKbMr
UvYQJT1mfVPTC55f6XlUCdLHmLxXBgsbFDkmi4XZVymPauK9SfBJo52nvQNK5H77IY9KztEnWfPw
y3HmUMGyHYaGfjEt25YgMxLLkYfOLDBjSiSuvuvc7DnKtKPuejcIdms/i7npKkP6Yxlpy16KR9dr
DnMH3mWNX4xEZ8rdgz7BK6UOx3Yk3aJMMSk3mnubieo0h6Rg2WSykw1p4M7NbUxaTACRUx4N7qVB
W3gAKRM9NnwyVuXy3C7lqTQ6fpJjQYyHcJs2zOwN36+A4soml2BylY/Y4eWRxIBZn+TAasS1QPfM
kJHDElrVx4KJzDTz96oV+05gcAfNGkaOmTwkfZ0dQBRpCI8Pgt1L5GeJgXbLvSHmIKf9ssz7r5ZW
WROdSG0mcg4MdNlnSjU2CxXZeyptxyz8aoeqbnDsN28hKZHEIQPcS15L3gygAODacgrNzXRuzOow
AiXqas3EtezdUFPwwGXXWY+50Tl7g8ypwS75tcqdvENgkCC9MadYtT22Zfwor9exschixuY3DI/V
mJ80pw3ywnyW56lQxLvt9VsCgc7dnB/DamBlem4AIg2t2ywY9Dexw6w80QEaRBoqPq1+I66DYbq2
PxyPQOCGKTjUTibizJuxRdVrdo6+trJLNBnjekzC5zzu1H3B/XJdW5mHGVg05yqMX5d0Tk8mDjV0
DCBlkbapk7A/DX05nCb55ecfjcHYsq5gl+ZxaaRTeJ7x0ZJCQLKXiZkfBrBILlaCv7crH7GUlifM
AMpt58hZxx1P+WBW24XI0RWKzvrM6UuVRaF8sghQT5aL+MNFcG6TvuOZESWwDf0tRbzslWicbn5+
qWg+WqJueNI7BHrhjKYxazrQseige2n/XYjhJiGYsktN5TjPVXeJqvCuIp7spncL009q+tHsxhQ7
FR9sGpa3i5oTSWuZJ4MKSMCfhBwyw/xW3BwfeWS1nArvnj2Ml5Egkqs1tObGlXg2RQYAcrmWHB08
/Rh9iXZHAGQTiNjKxqiS1gcxSu2GYyEyrSKKAr2sPJRKDGKE1gETfWXzqtqRtBUWws66jzGdUapd
UmxN4NtWQ7i3KZXcRWoromsZp8q6cBkIBADK6M3mnVqTp0MK4xn9uHIi5wq8R4unA3jmQmqaJcXP
lthWOh3r6Qhf6RCvbi/p+FUMdHxpk+s8pnSxr01neVjcUN1S96ddm16jfp0nco+WzZ+bcKdPehq4
av85m/lzpAVJqre+WynWycIaWnAvQYYdi6AsItKdImtXKm0CTpit+j6imwTdhK/hgRo8p/JVK3ul
weCrl9NHi9HCdqN1WGjTbRhzvlshXcS1h/hIhzm5Dom5JeO6veZhXoEMyaxvmw0aHelBobLpmLek
yza4Ldd1b9k7zOfTehl67ymex4I+CcZbgrl8y+MD9GcvYThr9Rd76eNDpBKVNplYz4bOpECxeOpL
Mk9nxB8okb8zh5VK099BZAu/NUk+z+r47KjUQWiVnwv3QndlvPPcgV1q6hCJs+zlvYF6Lg09v84f
EyXx23NrVt0GKW5IFGV1Y5XVjQuaq85kh5DZH2nuzhYzYaCgO0q6rIbZMbYxHvqgDYdo8967gwz8
pN6LX0f6qPSMCOT5VTJDUZAvu57V1H0rLHUfSWwbS4wJsKqaNy52as3penoo0cVwWStaSx6dN7f3
1kQFaxsh4+/S7lYPzfQS15Y4Ksm4NRsLEJNKle2CEOi2EeTbq1F4o80lMQYD9HdBU+veId5rkxjm
qZ/s7kU1LKIKXFU7To1VH0CZBcabSjwuI1mdyXla2g8C/fsd4Q7RNand7tDZy5sSGeiaFDENm2Xp
cUVk6Ybc0eFB1dAkViJeAm5yjAEprBQPFRwSkfZDxFV5HCzGDejgAFfC/BNOuJGYwk3TmKh02mn0
XTDNLOzUw88vommhlBnMYyMW+yIKlSelBo3wUJv2YXOh7966IeR9lE6r/k2pe3xRJaeaZ6Soaubi
lkd2cas9IgHLLwlyJ540oxGoamfvLDv9sG1NnAhGMh/Vxn2hx4tWAnsHDjcfKHLxKUQscPkbYN9O
671YCRWS04KPGfKZJ4EO5oK0Mn0PYzNANXTqaGl41ll8V6UWets6nqotYCKifI8KDaoS1B2NqcU6
zXFWh0paBxNyOwiu1EW+GlUXEmibHZBMC2S17jFhElGfaiclY742PnqB/UF+oGUIiZLeG7LAuNGy
8bYfcUpoCMHIg8iCoqwX5nXSa2oEpX7fn5AM5jgpjLuu6y4a2ciokmsigXXk+YCbw4Zn9g3xK6AT
ZHHBbI2nNCmzTR9VwEpNXOxCSRe20SPdShE98QqDXB29EQNFyLIR3bJ4bh0CZsLSajbaPD31kRTc
dfHNsIRHcqxQtShgu80JUyUPYuU01NB5LAqA+VpICk+JxNkl0jLNtRs9ooGZkhIMXljZFmilXEM4
SzXp0OMLDDWC1HKL+noCf7o+ea2awtq4HX6NCM0IZAKjPopnsyQkKsOANlAcOcb155hhXXFQStLA
9221WrQdGzIOOfKrMPWMdY+XoDDoZ60ovl4phbo3Evrk5vhO1ChsaUnTVuoY4m9V9/Sqv3ZV97Y4
2PSp0gZwCfV1ZYQ3/607+Ed1B7r+93UH/9rl//Z/0DB8ln9SHvzyjb8pD8y/OLRLqr8G1BqS2/+r
9MAg7fYXtzj+7t+ZwlUERBqB/y7PQzqC/t0Urql/0W0qAPhptqPJLNz//c9/4FPbP/35D3my/5Fc
xiRruhrlAIZumab0bP+OXLaTJEzI5BVBjQOc3HJaJUiWVLhDWgMJf8ZmTpqvyaFvEJCQdKXD36fd
Tftv8O4Gv5mqA42IX1v/kyu9rQhpG5sQ8bqaEjxkYs5ASrsePBR6upGdvZ5MqWGpNxHuswwySfXi
F1Ep2Nb66skOs/e6zWcqM8KvOValJvRoljwIidfhcp6pB4ytJ9yVqW8BJFNw7F0yzcqpvKXJt1zM
8wIEh2+Hq0/BmBYyLqyFhY9UXQLXFel9vpBMkYyvRcXG50WnTLDQ8Pi011R40D6/NONzvjS3GUeX
/XZm64zHl6FtMByODDlFykJdKK+YmWdWE3rUf2ptPaoCjZ7cd2HlW6sp7hZEZ8Uw8UYrhZgVI/NN
E0Iga0Z3W0tdL0D0gxOSjGTKhLWoewtzceW5pK2VBhFrKbz7FKmw4qEZNhEPC6kiDvMLBV3DDl/b
VZM6441ZC5hzNo81ueMnNx72sPHGrdZuW917Z3WAlHPJbiJWG50r1SQnLaELWI2MjzqE5XaNCyb+
t0JfHlVNu6bac9Krp4nWNm7LxY+QiK/VHBHNpw/wJZOFEcBEvIIO92FU00ctQutMf94Y3QAOUZuo
c9SUBgTYi78aXdvMugGamPlpVbOP5NUPngE3jVHLIHcw4qXW3FXsZoHbPxcRMyIN3G1v+0OF0anC
ceKdvZAmAewQLNcbvGfUFvUslR3tsLTH9hnlnpjZ7Yp4mc/JoimtywNAIWkw2Au0HB235AxroplB
GhjzpsOZG+OfWSiQ8PIFO2UY2MIJKBo7aYrxWJIDnxMCZmhOEFO98/NnhQWZiSfCVTfwmqwqdFfy
oTAKps4xNtJ7pNJPLcmbbZpToZ3uK+p/J9I/khDbOA+fPBVrJ+3uzMk62VHgasZbtSiPyHsuYaRv
XAbbkvB0VvM1aVh0BqQBU0m1J8aTB+Coi91UCORz5pWg/pekz0nFbbeLjtIH/7p89wNzMVkLxDPr
81uooGHjaNa4Rp0iv3gJGYAs3BXqraob1pi2/SHst0qmb+oQHDgc132lvAE1X/KiueudPECPB2rX
YkQaXFgWa362dH6FaRtvDsPCUD/pAmodt81dli04J9LXRIvux3y+JQfHN5L0U+eqTwTRfkV/W7qk
cOn1YQAirqw7y2p2luch5B3XdkxsSygO8gOW7x7vCxGJ49EZxjfWDhTUYjrkZnLwfigF3Uo60VBp
SiIi/14elkRUO3dKg7BOL3SYUPUamk/9JnTsINPsoB3Mozxn4jB9KuBGVy2ONFr1VCQPOJ9CrmoM
dID0aVDaywYknOVxJ8zuUOiI3xtxbiWC19DQOwkghQZ7xSNk1TNh9D/IlnmVZ0qUlTfVD5abC25M
Bv9izw0yQIN6aoszhpONaMCHJrPbKnb+gGruEs3ICzk/k7HdZmocVLYOGowceaJ/sNo3enLPWPjh
KuhK1OYusqxn+XHGg/ZWF81N2KVBZ84bI8WlKqhlonmPn+Za9SVr3C+rG29toz70ZrMTexc5TeaU
a40rv8r7D1IYaFmIA5G0z/ISqjlEIe1Wg5neah4MzPLcD21PBrQ5Sv/zSp36F2Mg6Yiou9E0qXrm
/qISTxd165+/lhPYLn+5wKJkuNMcDqoWPeSm89hf+KDwNpAPmYWjxPgYWDkHHezQDzWAcqbqL56m
X+UPnUZZsKKclSwLrHeKBra6rl6zxToJQYIGXtDeM96aiczccpEQjBKo6Ryky7ztW+oZ6bD3C8kR
lJAFvWQNeskfcOdzDqnkFCzJLiSSZ4gl7fDzCzKZjStvLnASuMqdOwqpwVgkY0GML+EgcBiGZDNs
yWsgK/I+U6iOTHIeoWQ/OsmDDJIRSSQ3kkOSKBX2BB4EmzgeDe6+kbEutCIhHARhAxxLKdkWl5Ot
hn4pJA+T92uLb6wlPxNKpuapkaxNBX1jQ+M40Dk9tA5u0ZDCe5ge6VNQJffjQAIVI1EJcEKFZIfc
cldLtoiXtP2vj494K/nvn//XH0KE5NDy10ihfyx4aPtdnt7Fd/vnH/WHn8z8I/+MwGz93r3/4Q/k
wqI3veu/m/n63fZ599uoJP/lP/qX/+Mfmh4Z3lSbnqbfzUPyl/z6zfJd/Ms/Ue/4lRTv4r35YzHC
X7/3twnS+Isqs3MsBDiaZcuf+tsAScGti54VUStRJoxXzFf/Xo3gmlIy52iIVz26C/5aC2VQmEtd
FJZ6zbUMVSeq57cj8aso7+8Okbr252gfVyWpCOmsbqKwtWz3T+rVrBe6wRA0YE3KAQIACU4WTdcH
ZYb4zAnMa8pLJfJxF+vAaLVZGCcet+TeNjYRLWm5kZSCAgmDR6AcWgOLoc6fcwreTwuCtiH8WFx7
Po+Z61zspbL3ZXcd4K/bfLoIzR2+oiy9n5wOHXg82IfZ9fpDNlESNDZPy5SrTzw7Zh7bXbW149pk
ix41AjiSfOPlZRXMGFzv9Wh5cCqkEm6NI7f1lutIwGLchJfEcPJDVJrPKPrLu5GP6dqTKrux0hLy
k0D0XZLh4e/zMLpVE1vjPp5FvpbY3Z1dhdo6dMpwVeTtj8IaaWmYqRoiqE5tp/IGHbyO6d24xTTz
5Clv4UTN+FzDCD+m1vQWRtOZchcsxBJ76Rk0oAHGqF5XVF6uJsW4jmTnkXSAOET2eHcy2K/9mFMg
A5oTb5O6xugbW3uef+2m9vQjWgBVU74rV9uPqvfdpM1D3dYqch77VoSCxutIOxSVvkMvEyiagSI/
6egxz9IzvtVQKxGPTegvaweHf8nLQXeyhtbyLealAtEk4XQVW7HxYggQQyaXvVp+2ZF9V03W2kkq
fVVmjbJplKyXEg5n9//YO4/lyJUty34RygCHQw0rtCSDKigmMCYFtHTAIb6+VuR9Zv26BtXW85rQ
7qXOIOA4Yu+1K2GvMdWlOw/4ouyD+96fkBk635UC21ZH36S1k+jkF4c59ujUUXWqm42tm+9IP3s2
I8qpwuOXd85Wzdy6iB5slyCGyjymWQpscbyzDQCft0FeHxgvOHrgTpnywwvmYmGMzAjxsKt6XlPo
vgZBcekijYm+9RFSxlSkPkEETjHbp79vzM4z9j08iNnUwWHGYDwjyV1jkDI2pTGdSRmIyW9C6CL9
9trY+XSQgkBZVkiIQJzUPgy9BZDUj0ccVeaBm7vCG5J5+x5btwdQ8K5TtiJFAZhBMSTTzu9Hxgvy
t6mw6eLrx87hA7tg+YHMty/v8ZXGx7zm9phb7zE27H0SDOMRKOS2TZLpkQ0tEVHzcOdV+hNlUXGJ
Yj+9kLmryHqiTSEkIfWtC1ltW8lUG/GbVX83NsD5kFiQojYDHmcRwz321ME8WgubWvXsIQ/i6XwT
c5nuMfZN/+y4MI0SCyR+yQ6YxWqIKc0YeJSByN21jmwfaAHx5eol1X/yGk6WcaibGzbVlzt3tI1l
oz3r2ZWbvCnLiyO/PJR8D/M04qGK7HTThqqDxOfN1WI2qM5DZdrndAjtczNX8p//quEYMITz5PDE
d0vRFwKl7zyKa0e9xLKonge6HH9aOKMx/UFpKCkBMKRGXjPuLNjoK+Gm0fMAAJwK+A0djdqx2zd3
SsQfhRv27M94o0ZoXjk30Tpk3vlU2FO+6lrOjKwVECQF2G96/20XCUlxzFlU2n6Pe6Sdnob4QfSe
dd+Ncb8GfPniIQBCmp1X52uk0S9JhXsehRsVcfoNIGilVfdsegxMjTGlOevdNSDV+hjf2q00iN0d
yHB/U+YOQj3fWqCF7Pdd3n+GjJoWXGrEGSGws2LzkmTMUTPrUQJIJUOraVZWx/3FwFfsmFYvPeFs
Ww+DvLRjYsRorvsG1bWcg68QbkJqQjJxp2eYzBrjEOWT6eoDNBQMdGG36XyG3r2p1jBAD53rpnvT
cdnhivieP2S6Y04KYznS3IEuXUip8c4mMnQXNqcCX8RtGjreGr0orr4UtpYbv9O9U9pKZGxoYG+f
YsXZXdp6rxV7lseJf9A68h133fY11Oqc4ls0JLplXQqE0vCGFxuPGnFROEUNp0Kx2H63KYlnA0f3
FrH8dMorZndcJZvezKJXK+hTsq3QYpQiG0iFYAj5NxUj7jTxYmCZ92Ea1pvuZokasZJf3Hw3OySj
EmUg6T15SBH55V1GQ7kHoKRvluDy6+mkFs6UMaRQ2KzteoLw25A00VK7utrvFh35WrplWR5Dtslj
wiJcUjMgWQExiT13NfYD0md8IU4SGStzok6tEK9n6ps7FhWi7C5AIChNUah4efcSI7VZdKN3Ur3J
pdq6955S0Ukm+DyCCZVD3UbLtnS3zWQHS+h326hJr6I2rZ10qTy3TLnPthP+Js6AgxWsGFq8N1WZ
D9aNQE9TC6sMhgp9ZAokp+j7RQy9DkHq8DGXGCAtZZ+oyJYxQVwLl1jfAnSzHfCsNOLRWCZV+GgA
RWrAbPIsC1edZ7frXgrNGoqZc5Ginx48sWRRjVopnPeDzP2Nq9njK2G9w9FJl9n8d5EuN1lrTuvB
r4CVF6K71EHz07nOdOdk0Q/NWnFRqbh2t/GIUaH2ZGGeLURjVJ9JQKIcUUvHwauCc9XDsI78QG70
kNPPEYa96y3Eddq+dsLLbqW6os4XT00p8pfUQOCXWsDJ/JDtQl0b0dEa3WOf64/Cl92JsbS4Txsf
tGpdDTurn3iZM3gR7k2bmIbvOZHGSAbuBk4iOAhMY9jWNDR6s150bsBEAO86CNLS0QDNghOYQ/9Z
FXR/aRa8OF3R7gxiDThoUIIn04RZN0fPHpXWUw3+9Kjc5BDalXtsZPhcOKP50Cvd0kMSbp2NBNOK
Vn8WM3ycOREW0FqoC35URUuJyfJEiwmihcnaIL34JkPjlJi418wgO9tYuQlzRPyjTdovbw6fihQG
cOfARJAb8nL8Q0xKB6CkzF6nlguOJCXvJy22WrTkMg4ifu4dzkBwh28WT66l3c7+B92tqOphbQSN
v4/73D+C5fgKRWQ8+l7MzL1sxxUCNhqpHuU4iIInyNPNMvScbsfcItwAbWrXhRMaq7ZQaj9mkfEW
Yd6PrbR49bAvIoUg+a/wlHmbCYVv4H3ypS4T+9S3/FlMNBun+gbgjwe2b6WNwIY52TOlGdN7+6mQ
qnomx7e4oRhI0oBqCSUM2TgYIpIc0Jf1hlxXmYfQQ3fMagBCB41aws7yV1k57PpG/2SiEge/rF9U
hpgGKAbWqcg+u0GNcOYmICnb+EdqtvRi0h8zxEnPMV8KFdvn3u++x9Z6TsjLyow9gz91FFX2Oiqz
XDkSBLkTMsC8CU1g+5AMn3C9FzN9pc+v5fGbQmVepnHB7kyH3mrqIkJcavWbFnXDE8Q7FxnqWl1Y
3tZRr4MmkdDKQIsUtQRN4ToPXmY9wBUkgMrBZDS8kKEJ6VdUiDhwbhPYOCHAHZFzCBRhoO7WU1/J
hRfQi4ZLHyzVKinRuMmMhWfQoDGrcN84Bvy0NJogAQBiqso0JdTIh5Sf6oOHFnxVdSJYgzGWQ/je
KHeXNDwNYbYj5vZhITXQQDN27WQDrWRKPGBfWOTRpxVnY3h2Rbbt7Owh4dxgtMIYsIGPwYIfdOao
36co2k6FYB/sb0kfIg0WZSA8szAA9pOYxbvVy3w9Fmc9tPfCSMplfJO3RoE8ywBRmug2BeUe0F9j
0+DHj9UxF/ZtqkL2FWVkZO+c2trNBpSLqg428RjtqtZheTnsiJUlV/zNdPRFA6BYG9OHrxJE52S2
i+o2HBGaUZNm2w2cSR8C3//qzA4bfY2jCOHELRAbWp0bfM8JRK60w9/Bqbu62cSFVsAQuHyGEB4f
TRLFV5zsE69ekw97iqjC7grTW7l98c4+duEN/TNBtx9eT/Ngl3mxtsebLyMqv3SC4MadVkUr914J
d0vexuJ9af8QG7YnUPXzHyZ5WbyHyUCQG4Obtsli5OnReYjUT24ad3CVzrAuHoNwtgiVreFx2Bz5
7D7xlvODIqTKMvEy4LB6lw/VEfkmfhMCeqcpChaVxzfP+zt/6t6ibv4dq3Jngf48dm19yiglsp6J
RoA+clJIKMFRDwKuZ8Ev2nl1irgTqxiaAIsTz64qLA7Oc9lXuPG9XVT4OzmT6CUKluSuu2ysuyB+
EshGBa72lXRIHbjFtE1j++3Bp/O4vE9ODkYLVWBUqOoMTfu130s9qbUPeuCmlCjWhoweCd/8HLA+
x73RrrhqHquAfjWxSg4q/4RuCumHWcHPh1+h1A/cvXJRQ2Njw8kD2zH1Xa2UA8rbP8O5wzgWVG9c
K0SjjfZb1ABMN+pqm4TRrytZu9pEpq5s4wpwHgMlkQ5sFZ0PKmW0ovAH3IQk4JJQNcQd5OLsWSt0
O9gox4it5krp8oJ282vMjeKCFWLBbPVhrPVdmXI6Rk15PwjrElvxtyaobGGkBBIhrNTnsZyOYXEr
pLqnYsZcllj9SZrFJ0Ox/tgSi5a333Fjv84YEoAG1ge75wruSlZMU3UQRuGuEzfmGS3OhkbiqeqT
0WUThXZ1RMHCVpXRnjugp6kNIE49vnpnak6i63fDQKZLHlsZdBOyzvl2UCyp8qdKsh+oX3jldlzs
v8oqt12jkZFoxCMeuUChkttBhwunTL6bgqJiivV7JoFkmZX/zSnxKrP+PFD8OQjt6WLCOgSDIXBx
EC+YuVc3zkcgKLc8Jb0KRfw9KQ/EmkOU/BoEUon1kqA7jYLYdHNJ2rONUiLYJkERUvUZ29HMdo2V
fWdQkuwOdYtgNjCYw88gwn3WN8NGldm9NOftCHB3gQTRXVKHxrA6nUdIb2sviC4xU8C1nRLIZnLU
uzcmpKrJpeltLpIER3xRwZyR4qMDa7t2TDwUNdp1KF3xrmjAGpmVw+ydW0xF5SVS8f0Qu5y1JTSp
yStdNtFuxgFYEhIxpFcnbtw1h/XXGGL/FcehGV5CkVKHlZckSBiR9s7J7qJ5X1dPhNtTzXKn+a5+
ybT8HUx5TqzEgNq2LBIPpqF3c3CoZ6VNhEPkqAy5/+3LkmwtExwgFuJUvFZc/Nlgo1bM34sxPpke
0wh85fWEs6A0bq9/QaqaYd0bII9Cw6UJUZuxcOpV3wK70jhJFyhFF3CN1lj0wOAb+k0KOsbcVDe4
zyucGlpGzv8oKuvV6Bfv0kSkXdjRM2y+aGU2HY+cCpxf5aloXTkJcs3IWrAZy9b55F0COsU4Dt5S
egv1x2n0XdrxU83UeI9i+z6y8xcOTV4utCsSE5H4ZfzidzOGq4no8GGC6VqAYQpMmFUYo/i1ugrE
mQ2nUsf9Mvf6U4zCvAaCAx8fqRyMfEQcOLgNd97N6qFKuoOU4WMXBac4NM5pksObbOFox8DKApQX
ydjcVnLppbBRL/djjF6HK2MVO/GxkyUKE/LZ08BgawVCYeEoFICBomtjN4hyeb42APNrSLqOATUl
GKrLZBzRQ37XbLtsx5wXcA+tlXIIVR9esaq+3UhlImVwzv0OdlrX25Eczo3JVi1VH5M50nAibblX
pI2veJayjp3UKcmxa4yhWqErSTC36WsQYERssKvgEyyYP+RRtM7tmtxKNjTFTyCTez2Il6zTA388
pl1OgbxjQHZFaoDz4IRabmI/ufcnhzgZ9LzI64thEWYvw8ls2vyEuig6W7c3Os4oHqYCnXmkT3Ot
MT8N470b2u6m9ec/ViuGYzMaw9FyU3ppV8YL12mJ8qI82yhLmk8hpn9ivrE2JX7cgnrKws3/Dtj/
jun/H1iIf4bk/zO2/z+Lz7kqP9W/qzP+z9f9a7juBv+BXpB9juWSKHsTVPzbcN0G2/8vCQaDd8be
/xquI8IAJwTRH5g/ygnhIKz4FxjCkP+B/MNiwC4ddk2B/P+brtu2839rJFzbkbYJvd/+S4gAEgGf
4t9FGg2GuBtWJoPU0Cqc7eFW2N5zqOxbBgb1fNqau7LKypMQDeU1JvflMFXN3h2mxyZxK4AqHrol
+ETzqaWAafEOVMdy9EkvdePT3w/q1EHZRB0zi2E4iDkJyWMzO0YttgTWokJyTVuLGxNMcdlLisrb
p8xjT97u7H11yDRwRECyiSMIZ3+/4O+n2Q52wNu3hMQdnv/5tL8fQG3gr3z2Y8u/30nA+V54YTZu
RssR55mEv2kBQfTEee7tI1SvENko6c/l3BlQc+rNP5+io7Q9JBQKze2D/3xtpVCQh1O4CKO6abd/
3ykTUj+mabQ2//ZOY2poUpz69PeLh47HX+Ix5k1tDjCHfnETTQ5Mxb//j76UoXJd+8uw6oOzf3sz
EUXrZZph7e3//r7foin/54MdXS/VX/iJFfizaCPnDCOM5S1SLloYVtt/31dOMpohMJgT0xYKS4pu
5/z3I3/f9FF3xzxk2v99fxV7IB9IF2I9zPf7b5/bGp550vGfkFXtvCI8iFYUXtqqZdHaxfyl+xDY
Qxeyk81yd5qhvTn+ebq9iYNoPlvhomm6pt/+fT95cTTujTJWfz8j6/FcFK3INq43hpQSmb+Kx9+2
MTEYVhPsyzAlhmZ2lh2oVPoVHx4bePaVM/fhYtZDxMwEGcE08+Qhkim4i9SmEgRkhar+yQEFr2th
1OtxgOHGUjKkSLdwn936i4ikuS2UDHc18OItUVo/B001bPuyE4uBJ9AqNIqTCMB2lNJ7KMppPLUp
FRlLnBj+Ao+IIjGqdd51887KSFXSA6GASG/aAy/mnct9vHRp9+GOU+RNRskWwZnR1d0Qjo45bIt5
nFc2zat0TPMy9hcVexbYdfPDnkSwmWLxCVyR3XzdYYm1kKBCC0vN8E0nDTzf0k+X7qAfUtz61LrA
q83Q/oigE+jqAsC5XVmItJaivUfCOR+2Ru9gumqpA6caiWOlc+Nei+xd2jN/Dvw7WKzrbNe63skK
q3rnRaZctlC6CTpixFxnrfsolfruCuunSewfVOpIcImOExX8Z4ImWgo5xYAcmx1G12aQL4itU8iZ
NEdtDP44nj9LD5ZmzZNzbRguFsE+abZOsA2KuQN7jmDKje3TxLhP+Wm1GkHDMk5jBGaNBFvE5mBv
KxYbUUF5TwDxboZs6Ertb1QjtsaAFFryj7Qti569oGpAhAtVu542NZXDoqAWcw/w3pkChvKZ53HK
uoJxDqPoEfoNiT4Rhklc7u287CPu69ws/gxRfwWkfJo8/ysa9nKc30Kjfip02mzaqtm1ffiY+vNX
MgzmulA54goTo0uFmsvGOmWDMWaci6FyBHyoZzJmO0WSYGVrdADZKmrn5tm1f9e+zRSGZZh/MoJ+
WEfDlJJoQv/aY0lfeRZnl3ShejYTw2h/bL6ZVyRb7bGMIJjjMQhe40D/2rPzjZR1XsoR9Nidn8bt
OQvwb5Wt/jNY8b1APo1pIYYajRSGCpMXpbH9zRC20Z6JOztGE1A60g+1LeTJCxKHKa6mULIkhMnh
6E/Gczb6r+ahKH1MKkb1NKAbz2okDn4Uf04u8iwEaUwcIVazGKwNZFED8l+ru2ayc56TYmJIWQaX
isTB42DajJ2nZOs0NcQfCKOO09nLyNMPTgtHsuhR68PwjVHKPKYlvuE5db+FOT0BKgCAFw9UYfnM
uktOrCWIJwajEYDBbiZ2D94MnwOXklFmR8EdE6VshxAgowUxCObSvnxnyoClcSJIsUEigsPOXQ/p
+Nqmfba72aEr2SaryePKGdpy6brzRXvdQ9v5zKLrlKBILGAU58BOa5CWpq9XYOlejBpjue6m2/KU
RSx37NAU+4GHB0QIBEC8QIStJPaKdQc4WwaP8CI1PXnvbKu5BVSe919A4q6F9F+bEmCRl5bdbkYS
lDogTGrNV9xYSnFga05Lx+QXDUHrlOLGnCj4ebdZyhAfWPW166x28WO10N08/9frmF+aRl+CpBzf
O4CzTP8Bo2NqMhe2K5+NUj0mEXK9BGDNQvcHVgz9IjWIK3Qc/VUNgyS+Mf71/JHRSPHU1sPVZGGp
hL6riOMOignPy5ZV9p1MGWakBpdbOlo7W0BazTo4KeW0S6YzyGOx9Uks4WcDIHUSjz6IJLxi4neX
bQ0WO05WIukefUywO1A70GDj4olYRyZ70QShudz3s/rJSskESZj0fzahO/HIfLP4wiXYHABxcP2x
9rCmdVCW0cqLVx+uEXQMAfp4mVJEH3wTGFDHddLFKJ36krU2o2Ir9GE+JlfDte9xy60IdLAP6NlJ
rlb2qzKBEahBHLOmOcT2XebNp5Jt5cIrjEuRRSdmpnjCBSASbfcbYWFAh+5z7TE7MZJPEEwlLz0e
8IULBHZpcf/fjFnlqmk1nvNFLxXPJVYSeTT3S2f2N9pt1ErZN39o6V1Chjp1g56zJ1GQQ08/NYXx
m7IZgMr1ljCcApMZ6w1dbJRvDMCNl9EBCO+4S3YiS6maq44VZjBH7XkisKLVMFYdd9iPsUdPFfH5
WE/bJCAfvPt2TWQWup9eEkxyM3h/5sEB7nca7YWuQTKAJCdXl1UaNI+k839uh3PuWj9OXTy4Ffn0
yWhuYrRzDuzrRZzLdxYIHtAL4wF+Dmkm88UGD7REU99tTUj225quGOb4wmxRd96+nWNDQZl1zbgQ
N3sZS7UzfwXOfwzB9JG1fU3N+SUS+Zbn2dLqZPLGXT7uiSfOFSElc/8+QGrcoXGaD/gSr26QlFuO
qEXeokTQpv98ex1NbcADyrtLPukzPv7O/PIaD4N5ll8jo7+kLnNPWf7mpAFGZVje8EbfLOWThWqm
U2L25yjqXoXFWRWMPkvgKbvUI8DxEW3KhjkLqjNsQNJzVjapEEs9/DDJJjBvzjHn6O+BIN816tdT
N+k3orUcLuhIrDqdB+R/yA2TZHyV6iGgFlqyHj4ZXoKozofiIQaihkyPRweecG5v5HhS3TQTGiVo
Pk1soEhYrkn2TIT562XDT1uzOnO85q1rgwfZYYIMb+T3fOQVRM52y6y/o0omn6SIT45nrq2hvBql
0zD6lVgzjU8HPIJ0wn2ZCRezxnSdgkOFW3fpJ16xzLoSFBV14JCXF892sL51+Oir+aueM71kc/Mh
atiQfvgTOWJTKxcmxVXi5eB36KpNDdPezSpmS/Jd4BjctV7wSjcwJceMv+NSNvUz1yY2mQF/UTV0
P3bJSNvAHFd6p74iKoE55CoxdL+E/7ZDt6Gg6ibFopuaK+XxnTXKO8i7q5T8L05piqPskDkZv3oD
ZSWy64yhwySglNSQVAfnkQFHu8lG8ZjfAoTUHABPKwobCS3+9D7Nr5n3TriEvcklUVIuKwlP9ruY
pSciE0yqJtcEr0izMjprY2OP8bLunJNNSreCO9Mz8hfI2U+Ce7IY+j/uUJGD7apyJSJMTIW5Z0IP
FALPf0JZuQtqnpcsOntvz9L5T4tK1LcmAmz9oIH7h0MGj7aUb6ksSCTIOPWZipA+Xh+IpEFaBfV9
6TeUrQ7mVlav77Zb/5ocD5j6yNHJhytCvmIzjo+pYszFuos9NTZXIobRh/fjm83Qkuw1UlCmEZog
ucRJNzJdh/+RFIl/lNI5p4HAPJo4mspsXsYt2c5mLe9VCM6bNW26ymvjK0dU6zFt94p23A0mMeZT
PKG0mU+jdLDnaKAYoqzva0ue6kKutcNqKswt3l0TNZBzq0V44aSprjlF4rpM3GOFK3rTWOrVcuYz
wh2QynV46nh+LsYe9c7QRQ+ZUvcDOO6FG1efrGJi3FABs1LS1W2T+ZIYbs9FXx2c1DxnojXWrERD
HrjF/WSM/TJknERFg2E46oEnmQF1guqaR0BH2znSL9htokXz2DADJQaNdUSeMTrNVwSEggZF+Yrb
xn4bIiTSAKbzhdW6CxW0B7PBPenO05OfTWftum9B2756s2us4um7gDy/lERCMaQ08ep44Wr0Cl4l
NpGY1Q5C3srOMTIXlq846UBgIfYjKAo8VZUTUBFSwNeza5I1QHFJYLsJtosdWdy8wnYw3XlrT3oN
Eu5WbYxq3e3BOx4n/YeAhzki8xxfHilhMzchmrnd3CE+GKIb0z5D7x4x8tRCSn6pGCFr/uIWxMT2
6KOLdJWwpyCbyu2XLJIQndkBQQVVfLFK8RGLHFRiUi/iqOBcnm0qe2NlKR5yVYUwrcjx30L9pmbI
jm4URCvfV89Z+V50pJGg4uFO9vp95VFHzIWg1sD+FTjZn6YjKy0JeKjEijV4YTYLU2CKqgv+8pPl
YCjNfxXKMkQxZ3ID9+1sbFFCXtLOspdJOjSHYM7q02yJF9TsRz5tDx73WRQUR1UYtKseY29noW6Z
5aGdgZxjtjTNfFP7wyGZ+HM5nXs0pd4SKgPs5wDLyl9ZtpuuUP1fy5nYDSeieCcCdUnGPUzyKWtw
QKNbpIhL9tXEUsd34ofJUtHOys1x5Sfo7sdo+PByi4d28yVCK9gzYemOmOVxrKd2fd8XdrLufCt8
LNQ+nQnv8tIwetLlAJzSSPR9Aw1yQfuLTcGa0CrB3oeK27kofbtyG/Suu2oxcj+LgMi9mheTFbBz
CCqp7sa6614JcyXafOdZcbpJUBPtuK/pH1J/ejXqa9oNG9Q/DlrHrt8UGGP2WdKWj1rXWNr2UzBG
LwBzvVNIUbmoRQz1Ly82Gt3CqUn0dCp5guUEC0PXMOu1wy55IZFXnkILuPrcG89R7rgA3G1khumv
64V0wR1Pn5NBWjAOi+S7zREYds0fN+dvJRAhybxLLgX74cxq9cMwbaKgv7AUeR5GCFu9pmshzkag
PIS1ZBBVBZPeoWiiLJHZR6ZCKPf9Q4aUMLRtbwGXPPWdaz2VWEjZa5rwRW1yvVkAldK2917Iie1B
6V+KrPxuUiKARWf8uuUpCUQF8bE6SGN4KWfHX9o5qLccRV53gxl7IMZQ/6wamG491DzG6KyuQp9d
jhHuWfDsZcdv7FfK3yXExnQyxXhqBc0xnek9Z3dAPa4hSA4w08i665YjfO+1Cqw/ThEAM+lvET02
wC6XVq9KHwenvN2vJCHnfgDV75pGwuIwDKMbiZrkvm74sPKCQWETstBCcZUg/WrKXjxXESR0aa4N
mcXX0gZ00eBEoRGc+20VMMqmmMgoCocttfbqpqNCrJ49DtJ5TOf5V0ftMSRGqBweVBe+hEbScRtU
9t7Kpgewl1+TkyUb+qViqQoM/tH4TGV40v7c3+dACBzD2nIExV+dtaWa1st0ZFuRDdA3KAFOvmIN
hR61YPiD871jmytlCUFo6u/6LgA6Yp46/RmWHl4QAXjWvBcj29O8Zw3S2fZrCl9qO4fItKxCvGh/
QiMVtisVOr/I13gGtyVhOtFr4t1wLdPAGIpzCMEEKwme0yLnRumynZBjfRCQ/ZazoY6WTt6KSF1I
GqFRuYVMy3w8EPRNSESW8FDe5GnCgiloYbn7Nkyj5hbMNsbrCqcP2mRWi0o4YF0Wg89tHvbRNxoU
MGY5nb7VV9fQ04xpnOLeqH4RU1x929+rxN1Fw65SOH+dDBptUM27hkzZjSyQRKEu3vht5IN0fdRm
+ofE46pmYV5NcFIRwj0rs3kQraL5+hp4wsL6x2afWom1khQ3uYkSOCAHw0pzubl1ZGL2Nn4NQW3o
bvivhpKkNgmpxneBMIvWDOoYSAacDKy/OvWttfGNopAAqnbexp1/1dqzn5w5XDdMVwTp2sck5EeK
kAfZXE2LckrVnfI9a9G0bKSGlHAT4cALsPSL5c2vte0cBMZIBrj48E1vSJaJC0Eu4WiJUMcQxFE8
VIKb3Ye1pg0v3KRx/CFlqjZORENYz9T/MaqHTr8gyfnwbcCdIP7w89KUGCKEFdokl34AB1iMSCiL
NIa3FLOmcx1E2WZ6mBEt16FaD670Fuz1nZXAQ13MxScS9ufE4afHihmXtcO5hoXIxzg4MXbFPuIS
XAYjpWvKvU6tP9zej2MS9MtM8nJGk//d+tZhHmZ9iLL2YpbBXaEIpfDN7CQInlLkErFtp7Xib6iT
eKNnuZY0YovBLLjQmTR3vNwLrV7J6rxORXu2euQqfeGRWcteLPDIF+yjOznalyyTb8Ry/BCPZxNW
zaMxMpu9Hq/GBDKz61lC2gBdp65LiD7t3iafeQWH1Hry8Xqh7Ul3kyrRtsfmUjrtiGZfsFGOgxcU
5M02yH6bjJOBk+UjA4R6QKvakQVbn91keBhGHC4Oe7Fb+f6TEY2+tv364rUV4dvxfCqMCELCGBWX
21xm6ZRNuw5cEewcYV9Zb+sjcr11VTyaAXIMSqRkyWNXbVEfYBU8ZqxFOPi/fNtgi4CPhXjS+WAX
kHgYs/SpvPii+KLKAU6VtOnSM/GuD75eq3j8HFIi/4KNl4fpMmfG1bbk1lll6DFiuyWiuN2T3Q7U
szfglhvkr7pio1AKo7u2hKICiY/FC9vHfokJNXwOskEsJ2Qjz5j2jRvvaUCVTsYL42/n0XHqaaVu
+u4kUv4tkrd/oF8p14RaOZcJZdka6EF2McQQrKGoDfeDrOuN1r1/V8T6JAfzSJDs2qrRJtpDTapO
srNYra/yXoiFOIk4QsimITpGc7iTfv2FY2SpZUCRilIW4UvDxEGuOyd46BPovAM8bn/wvnzLerJD
CsnMVE/cTvFSRtPDLPXJse3P+IYebgxCcQz1wXW8Nv32G1zPgJZEEawgf0VqLkTSO/uSXpL46Xdh
Jy/YCFYG606lXbQizUU0af+nFPCAMecrAUAgRt0pwxDQIhdYC/Enwp4Q+/2F1peqschL/pnyIhIJ
OqOb7oH99QuUpBe0Xqu29BncyPJn0gFnKKiZBXvWiDEdbQLQi9IArJjlH1M3XMm7J7myYQyb2OiM
molAXcZVDtHJiwlVB1BZsw1encn7NMbp1/O2Ck/0AmEjbO/kWxPozWSwvT0uSB5KwqU2713TGTGh
bSwmmauSBY9ntk/k2iMIDD5RiwFjal8z3LBoDqbPlA0ActYI9LP4UlFXL2DvBBMqLMNg1osoZInm
fzEO9VuXVFQnvf/s66v0tFi0rJY6nb4YIfmhgcEzPwWasbBr1Jk4coiECvDF6u7sZRTbIquZcCc7
EhqpJSCaLQIzWjdV/ORq9eS45AgrTrJlksjNHHmcFLZajTc3iRMMj8KDdJv15Z2nvNcEIJC0HqqR
0bAboS20/EtoxApRBKPUCEtqESQb9OxMKyKO1C7CIdnLszWq7M9YfQa+AeeMG9+qIUw6CTeo43jT
pnejDbjOb1WqzSxHnKQeth/T/S/mzqy3cWa7or+oAs7DqyRqli15tl+I9sSZLE7F4ddnsZOLmwAJ
kCAvebgfbk/uti2xTu2z99rUu8ZHKSdqZf1HPGK3oh2vPWTMwIxUsUh39Qr620/UpecmUleSQmdh
Z6e0CH+s+jjZ1dIvUX73sf7FaLmqDPdmF/K7jVg7VRipI6qvh3RoMEf21NokuOuhyhxCSJwI4OmO
ptsBdHF+KdT32LnI7n25d4iAUDu1TxYdJjSS08x6A/sJRjSR0dOnpR/w+18mq7yPHdZ7Tf6Zzclz
rDs7VLMyclGGR65MJjfw9eAMl5D8nt4iIDY+/qEcfkttxSiUI1cqrmSLgpivTet7SrjqcLTixIGf
yQqidPoJso/JRavFIZrX781NTMCRzLBfAJP1LoSCKQ1Ulcko6/2Y3RHFwpjZtQOncP6ItXlTF/Ev
C8uiM6dNjH96BcoUOKwx0K0VrwsDhZDGqRqYCZWu6Utv2+Uh0oidQuR510xn32NoZn3jsU9O72k1
4uw1y8/ueTAC2B3Wiuk+XWthtreGkTAxlZ+WZD0D/48ghqTWToYvud+cvax/1miPJvLp/qEt9c0z
aNGaEv0rlzkScuVcy7FHkods7SRvtHiS1qbYjIufeuSNf6O47rnp9fdaUmhmLIixqU8g3ipintwa
jlBO3qtJvsP4CVdWCsgjxPJmzA0e0SHDhIwVmIDan75Xj37YX522SgGBAWwntlPicaHstoO8wYq8
mmvsVnmy08b6JXUBsPqWpgI2koemZAoSkJImT78xtlfUfgPUH3Fblcyqq9kjYpV/cDDQM4n3WLTZ
xs6pt/EMjKxIAEzI3yRPzrMVIgXELMpcKtyzEm0krrkjeykPMsChQR69UnF0noV6dEwuziK0Pxgp
EO1wu4MJ91mVEy6wtsnGZ/TWdPEQKsHVIhp8QCabzBN3FBUxMIXszFqFrT7PPwpBDGawEOCmUCNT
mqdHUZ2HpoP3Ccx9qss3jfQx6fiZC2m9UUUEkbM6RY5N61i96c3w5rUkJ9p+VEFcJGt3rne1mmbi
DDUFvUhTIJvXgyraIPGX/naR7ZxCvtmFSX6eSEdcIKV2brVvRXrIDO/Vck7CRtJkoXOfdf1LOkUP
ma7hNFhVYhG1m+YN+fUKm+hKKj3khVowc8b0NDlXZPno5LsCJzh+hYzECOfWNrIctaZljun0N6yI
rYEfBEU3x0HdsQoversPZBE9F0vhbq1jM3XL6rlsrFvHdoHXHKyxEQIlxabDWVeHcI4hrFv3bYcW
0MnI49vw2tN/ucpd8Tr5GemjhgKNSMSMGmAr6RdBEHanP73+WVLKwLtZrePECHd4dd9qSZkhLudL
JfDrCbaXsk8/pAfeM3curiumwBhwMJsob2u3QUrxcUNHJJTWVbhxvM486hn0AOL3QLBtJlE+nBsx
qzji3asT+m/4n3R23qSREne/Uic8pKq+8fU4GwgOhXRnFBPafgb71UjKe5JsWM5SCWdzgrMhOuqQ
eYHyCDollu0vnbw3ffJ+hgncn3QuGJFPo+JYB+j1TBT0S1ozE0KoHfLI2tlaAzpJPGkmbxSq4WET
8atj2j6xAfImchYGDoSV00abdNB0Tiakrl7ved7TvgSt6jGMOeXygYIkCj8X2oRweNlHg9duF8Y5
noQSqzx/f5zMj1msvvhXHnktfI8x18ZCQO7XzVU+cf6V+nLTMx6Gpds4GacpmEI/DJoG3/YQgWKd
nReb3OKaR+kCYGWg1cV1HlimhaF7t3we41i+46HY9gV0UUmXHiUKN7PHKZDSpIS1JgCECSPcXt4X
qGJd7H5EYfIrptQKKIDdlLnMtuCUO1560LclE8FQJcUGZdGztCQQTv+WgpYdBlBfSXlIFuKhVenn
NekdFtE9Myfejqc8a+otM9RXMneX5dqbjTyra0OenNg7znO0BI2YLkKMwmyRWI7W2h600T5ufq14
WMz0C5LTn5uA8DtfuE0VsfFPUFEDNA53ZbaAyaIaOpNX3LMRbshDduz3LZoi8HKYQcytkm7Y4r5b
cBqcPSGvjIGn4QZ31LFFomcCYeySZf/FnAI0MDBxG6GENzuZUhkvp5NXYAOJ+nGt4cLrPTCy7RcG
axPmBuz82W+uM/4cqb78QdvWNowWr6zRicCioM9TYK5BaJ+nvcO5Ysfamy7nsy1rgID2gTAJDOo8
/ey1Kt4UImCvqNbzUJMOiKz3GnbgkojzU8IpHoA2vx4ufVc+M9DzVot4VDrV0Xfi+9oQf7oaN8NQ
ky1zn/Nv1kkUQJpet7MbZK2BwIGXl7g26+EV54vy+rfJIDzhjcaNuw1kM7ba4L2eRcre2DNvbVq9
F7C7G+Vqu3HQX6OK1URuUYZYSW09iB5taYx2lVc/wEK8iyDBW9Vb6ZNX6mx6PkV+FjX524YWay5/
GCVmmiOglXpfEz4bI/1bP6v9hLAcOQO0lxGuCAjhASwxMciUgymNH1Dwky32zWgSBXea3tr2nFda
Yj6Fhf7x93MutKdKqYvuiqU2ax2a4s6d2fQ5Nf9g08m/Z17LRx/zDm4M+5azW2Djl64Kv7CDUe8+
/IqbDow6KrkoLSzCl27gkTs76KNKneoSSkiZlvuo0fzVxGUZrCX4l/iuSTkeMaTE4d8IGby+ViZv
ZZNvkoHXHMdgv+ysbHwQUT08og2eGz9+lbDlyi7uEOvdX1iTOxcLpq1faCBGK8jwo3nGWZW44vGE
wmfbFyL71ObxjKtjb6Bz8SGzZh3ZnPzjFD3XfXwPeJtmCx4I+o8sqo+GCGGkgRtzsXcU7kK+Dqn1
46Xet87PUA5yVbHaWc+dwog93ffDBk01p3AviXmhswEYB/XgEhJnxkNRzPotDvKHbCAc1Btc8eRN
n8thayfzwcjoYvKPyrpqKRsDGirKvWRxLyn9xpGdv0z5zXEoWsY5tFKWfnF6DM/o10ZEhlJ3vbvK
KNYqKZH58/iBSBWuWmWsy1C/dFb+aHkaF00Tg3Ao9jpwsgzqBu3khrdQ7K/S9D1mwxlCj8J4Mq7x
EcDWYy+AGvTW8vNe2H1KvT7huJCH0BXPhacdljduYT9XOjFbdC2uc8w5gDrvfd7rK7xkFAwp8aIM
Hsp4MtkFtNUNb9h3hrxTWeqptqpHzO0gITEXybyiidn/ssv+WGo+oUUcG+uMik6Hlg32pSxdh3lf
qOhFDOGTm0ffUm9oo5uXwRvEbOKrx4nmqBHNtGSzu5mZrSNtPHDMuags1pVc4FZXxhsr1nNZnN1S
C2KQjmunWMzVHsWdWWrsprzdtjRcx9V0mQ2SDzbaAw3NCYmA9LCMlmFdPuI7PzOmhttqAo0c0Zzp
pfet110bR3/RUbg1PAYUAX6V9kTCxm6fq856oRPhJWvnk7IxyXVcDXzsQkwfG5cpj6HYezSs8nuE
DCU8lngjGWR0jf5RMBBOlvvS5DySjKGh4kVZ4OeHNPBjjTBgn+5K9FLMjJyq8OgE0tOHT+5Si+hF
wqcc+AX/md3p2tryEwGPTdO7HYHIkToeNJG3x5iHYV56NzXtfA1pcJIcSiYSDWYp6JJzizc9ZJ+S
HHUMC5sYgAw1HW1A5hVGNaz1qronY8BPOrdCxs9sH/PDQK+C4LLhky51emIbffVRaYdMmQFl87A3
Gw4LgIc0FxRluJExGQSe0/cZeF5Nx9rgRfCedexC47R1aPDzmi3unJfW77ZmFy/t9PHJ7vrHEMHU
y8a7NiXeRBPtuZTi3trhUBAb+tzFIZPYV1vVf+JT+uOh8fiy0O5FDkVCuvadGyqPZa75kn8X0uBz
ru94FMnA0emmjer7dHboYLkmGpMh9R2HWsX6wZD0rBVRv2lp5PFYOfEXFDuHzjMsGgdnOqhwuhKG
pQbI5jtdqoaZBwuP1zs/ntadZeRCO5jGjAaZt5jc1toYmHV5xSRz8ZTG44NKq2ei/mx+rGovKIRZ
gOtrOmT7LdnL5qja/FXX3GdSnimKCOcp6zgFXN7hCjxu0eGAfYXqseOmsWMXlu8zHqgcEeaapoyb
wcBLEK9a+/1rzazZzJMZFL1DX6eA8lp0oL5TG9srhq6UTCTZ2D0RdYC7/cF3px/C1vtyZKqCLfHg
IuzTnPzkZDzTap5p9pDBK2QAjhJsNaGHNYwpeFOQBq0z48yl5my6QHHS5UHveCWiHr7ApOW7XuZc
NSTwRfokuCVG5KmkgVpV0FCZR2s18dYnjr/vzPEyipQadOnuVZU9thRSb5TXcIsnNoo3FDwq/DhW
DuN8C3saIYjGUkqdtzsRVaz85DEqdk2lvae19tsoIAPlRz2wU08HWo4MLNurIeMCZXg9X7N6TDfz
cMGE7YHV5k7qAhDAjLJudH53AU1IDaRm3bm9s/iyIDluZ1+dbEPKFTdgCWoBGIWt/fTg/TdmXL/t
G5NMI4hq7AbxXaoi/CaTfSFgf1RfUReCc9BJnc8OjNz5KxqjbmcyJURIdmxk31W+eJarAX9fbbBu
C+tt6esIk4WxEl35kw9+jakK7bfhSjQ1VIyqKeixMESV/HKNmFsp/yI0vX01kKWg0qtl0IhjLudJ
Wn9rjZ0fEtb1PcNr3I4E5ObhqAz9aWTE8cPovR/EsW2i56lOwVbZ7w4mCJLSZGaE0a2tWPxM7NT4
7HUCbebFtuNNOc8w3JjPPQHLS3WPXVLqW9BEY8ABAsR92X+X3xDY+xUDIYH8hEdFZR89HK4e70i7
Z8kXeqhdbfXVt0sq3WEaj4vp7EnzPAhqdfmJRzuzX7CG/himuRty96UwlvWnsXzPKJjt2Os3Hffn
MhkYMBT9HmF5iMc4vgOo7RcsfyAvLaHT9tRU3h8NNmn4MfRptKtz8STDDDZpDrGbDPbKp8dpld3s
fqadwC1+LQs9c15C9nP4TRMPjBhi9HSwfqeJbFfmBH/Bzwnj8eHWAzWQW5UXRzP+NTLlHmwBII9g
DqxAQ18XANirsl41JtFdrazeeTKtDc91GQjdW9qxGIxM5NG+/GncvWEPZ9MjEhyZ1cqKeXMVFijX
pqUkTd+7cfseVli6p9G5mVlYrDtMpqNd3UGtykqftyNvn1XepoS4tlOP0upDAeaATmEJomJB1xhJ
CodAG1nchq3/Wozt49g1HIYQ9bi7dg+lCVIXfYf9jMTfU/j1E3rXncGasnC78xQNP4skgEUJTZf7
puf6FzthMin8Pl/nbbsn50C6oaQtskPpH+z5iTuBtfpF73zA7RADPRgRs9DwNQc/ZdvHXGMJSs5G
wY9IrXXDVVftF1YstoWh8RXWEYsMH4J+SzipObipl1+zqL4hTy5zyhxxSW/y+SleXAzGQZ/tm/Lq
Yk9k6dPxt82S8HInlL00O+m8mTa5YV/K0ICmiVmPTfo00yYmzOYnSV8pTQz0QiQbkpIvIIL3KRdu
qqAeZ9IVmjY9OaycZxk+iXq6Yol9m9r0xc1ZhrLpRUWpmoOpmAXjhm8fW5FvDMEAddB3vLCmB4fL
aUIBzuhj2crLBDWKPtthLSuGLZ2n3K5sa2tTFbdytI6Jp1WYYzUDA8aoBXTcrY2yfeNNBN1dn5hB
Sama2kvPHnXflr8OXPhV7cx31kyyGAyEX6ulWH5R1ctRHfXyUytToqT5wp5QPzxeYC2PfeAuyUUV
Vc66nyeakVxkWSHGN+RJyuerpMFiJVOux3joaih1GNitTR4h+gx0xa3QvLn+yzxwBJB0Fk4AeA1j
20zow2jExmoqgKHF83dDu/raIigRZ78W1Hlc6STBa50P5Auu7OydYSVBY5HHuH2QrUYkN3NuMjIA
tpDhxm88LCdzEZMdTMw11Wr8qxyCZK+Unm/73n1zeUtnUJEDRhoDk0t9HXUz5FNyAXaa7VaN5v0o
Iel41J54HQq18KN3LcnEPldkIJPig0biFU+6q7RVsh4SqJbG+DWUTRA7TrbGr8Ds5Dp4J0J1SKQ9
MuqxbaBKko5KY8IJmjqPnvPn70+Esjx4Bp0iipucG+ltkPVIAYwjt2xRPmbgAzEVLxh13JVoI5zT
jr0vsI8SiWFw45PK/PdwsptNTXS/5Hs74IoBaLMK5/nm+Mh7EegBcm9GrjR4ibBkEjYxrFNQt7wD
FrIPtI5pNbn5hzFOpxFtXSXmGy8wH9GKbh0n6tZ2CE3eaKZnr3DqJZf/kBbMOKL2LrWMCaJaS1CP
bULrpJgZkjenF2uSt9yYifUiAd3z3Nz0+nwzeD4aFjhJ6bIZEE5ar5LY9DfudMNC6mEuZlGNjNvW
4a3W0OlIzr+PzD51nBmBYY5381ibZP8JQGuJmO7wf2KMNGVQDik+bo/qCiRgcdL9bqBGWzvVhuu/
w5s6FimyAcuU9GCJeXjzcu63ZvIRdx2sRldPd1oqk49eYeDoyqsz6i5mdVNycogxMJlAXnj0bcOe
loLYq5491YojIc1+I8e4+tCN/GkyW94ZbHxPk6WXZxrt3LVmMLMT+XrzC7KOaaGMndn0BKUkt1+j
TL137t3U0jt5c1fGsj2gWzFwjeEfmwHnY5icaNMymZ+EKuon9koXb3Dyj9yXR83Fobp0pB1yR/Xv
1ZOKZu3oEKnHT7wQn1T4J7R+wepbm6Ivd/3g9BBlfG3dUu/Xyvt2SIxnvk1kuRMbTsvUEV2YOaaz
XDyanuE+NKVbAKuECj8nhWBHqOHpirvqnpMioMxrvEQmke6/X0iUMT5yAwJ0KivtcfkiEtqNrpWJ
86vpwGl6mS/WRp88N3D/MbwYKzjzO2jk8C3YpujLmnp0Bo81PE1zDcsDXw+fixmv3eA/DWTecO6a
n77J/W225odELbetGVuua+MIzNimrzCcneOh+1Ahh2o50I5lY3y1nfjXpmltTSBYWeywPAAZARaL
qHZ3mWyeMmqXRFnU52VPOXhDsZ697EMfSxge2owLkfSGjBzQJy3EHCoioWvk3zrOjoA2AAPb5Rxq
8dat+QJVRLdkgx0kJNHRmuNyt0SaMf1L6hXWxi0wCXqIcnEcvpD8em+r1t/JMleBP55s7yDZzG0S
m3xKMle08JHa8dAEnXpsV5lJkN2hUqwxjWshzPcajJY3DBfCkMbeTACEpNMOfFG8GSfnKeoM/Tow
YA7lGeBEclMCNkLobWNBRLhyybyqNANk5yB+s0me9mXLW76SfSDGY0UdUy6r50ZPzX1OkXPoQaAw
5y0duKSIsy6GWEsk2y6DwY89EibwPU2rWWeVzs57yACkDsWwnROyx/e01Jm7jCjkLlTzKTZtIn0J
K0jfHk/WnMutXOBVpY4un9g4t+tYoC7kdWCa2p5rmkqw7SdqVDwAabQV7jlL3/WxRtzz23kzqd+u
L8H4dlxwtbyKVhqiNHl3fe94BBkMwbZFpPmbSHvtGMno1M0qOhBFWZd0MmzsFuaKi10lgNxVlbl2
0MP0uSabs/7fB3//Z9jM/wt/8/8tWlOHFP7fN8K//Onlz3+V++VP/TP3q+tgzzXv36O/VH7/g6pp
UO5uucRrbEvjDaX9sxGeX3EN2t59TbcMzzAMPuA/gr/6v9AhrpMJ5k+ZdCa5/v8Gq2kYC7zzP3Rf
E/yF3unzAW3+Gmd55/3n4K9READrp8ZjIRVWm65rHrzRTuCWWRtLn3iWE15xiP1wB3HsJ1OolyEm
IOKNHJvt6Ez4jPEAzkvIyyftlS+xLwpDTliPH41y6i/ZQcuc10yFTylpMezMd8USHwOeYoOUvQhH
tjupFFkgsCJrAFzRYSx424csDjvL5tDtIRXw9C1WirwahUKf6RJgc5coW3hnkmsrloBbJ5xvWu5+
x+YtT4eHhqfG2l4icT7ZuFrmNgJui9quu9OKnI/cMHHQcK1M0lahNgRFF5495KR4dXG45EW2YP2R
5xtR+ioYl4zevKT1HJiVa0RO7gjsKVxqbSwiBSFnNT+T7+Il9ZcQ/yun6NGcmz3ZwHrrExA0CQoK
RXec9xVX7nkwmhc7yj5xuFFstMA0KNvhCbOkDofXekxWA+SHGNf0ps/dJ3tJKWrOEYtbJdEo2iXF
WBNnhAuIgXVJOOIo5R80hFcPi/SkGd52IiIzEIsULDvW5RKUXBKT2pKd1GtsBsOSp2z+JiuJWNpE
LfPZXIS1vlt3BkDzhenYkJAlgUMzpTGgRRLaBOOxbpcUp43Uz/XYecbDZ6+bJetZE/r0lrFT4jhM
6YEqSF8nrv3TEhM1iYuC4HMeoiVBWi9ZUmdJlWpLvrTG7+suidNxyZ6aSwq1J45aLrnUUbpcdJes
KgKKvjq16NBHvblnKWusYaRASJ2vkRVuPeV8SAdwpWma7OrH8eazv8D3CSUKm9t7T4tp37ksjz3O
45TlSa1Zf4wlX1sStG2WxO3QX6FLaFeDKG6+ZHKdJZ3LAoK6zJn5vYdqZRESSKI4ZG01vemsmizw
zh4P75Xlaxgno+hYPpqpy5KNBVWGCwdTftgQwIm2sw56pl2IOWQkfpKRnYabdO+NQJ3EwvDmphg7
dPFOSwwObl/rSewB3cMIO9SRCCxUC6Je0QFDCmhKNLGO726don/XYXOUHa3KfYewXi/71DjpTjTc
wsL3HquWF9gUhV9ZPLDjD8/D4p1M2mmGTUkEnL6a2sbiTmk1qBFUC9YI5Qlze5qUQa5Z9SpC60q1
dp/1zL3xrLhTiUBmCSh4ZEzOxAPGfYBRxKqheJyB9D5H8c9cj4+GyUdf4u4Lhm1rmTYVVtGvZhNp
aUz7C5m8CaCpxF0EecP3h13UQlzCcF72O18pILtu/lbpS7SJnHBh2UHJihQtN5qsrxnnFAZ0kgZG
llz+fn3Z5L3IkTeKwSHeuuSpXRV4FmVq1GNil0NXwWfl1lfHVKckLe5Lo76YsDw2ulPdh7Nyg7mi
aZX6nXRTj76PjV3eu5AlN7MW3uJSxqBXCOVpFIgbuf3TdNDchQlkUvZi4/PDTS7kwdfdH+X7+UHB
MKFXgDvdiOSgWWkZwBG5EDkkzVpTts4Ah7u5jvYdo/7BlUwhZvNk18atU9DIRuxPa8dj0+IGtZub
PJKsdpMUzn4ayGuqYRzxOMNLiTG0UCN6yKZol7FnZckr35uhCglKoYRY1l3Wddqj3ibX2mCF42s8
BKTMy62gYtnOj72K8eR4Bn7zKtm1GMENp6dKweLbBDNzO1ZkMnKBh5n1oB4Z+5id3q713WwX06rM
vEVNpTt/xAmpCmOuXgcf8SvXNg3VEtTcsGuJ7Bg2WcdDC70fiVuCnomSeIN7Rr/SRcwt2jk2lkpI
uWrFU+Zr93gbWGbGx4alzbFlqbS1dIxnkE73ridujdf5e20Y6CcrWvQB/uM2PoYxyRWEp8wUksAR
PYuPiG/83/8bVwY/Liy5dTL7cyA/H67//hx1JVW5jSLT3te2Bs5/bo///E/ku//xh39/AWMobZMT
8pWcDpPMX5wkusfC+UHV4n1mmIgTDm/zaXERpa1HeHNiR+8Y3HLpzZgolkTomOvuTU9h/02F3C2n
FHuro2PQAFy7+i0UurOe2UME3A23dQfzxbp0Tpes8xTVYbQfwgFDVwTmkdtJEA8Fqatl3asXTrVK
ZIzEFuNtidgTWog2WYKFZcLaTiviSujdaaLqk4i5b6l2Ve1RomyYXVny7LYNTu6QBJAdZnS2pPem
0t8T+q8C0XgXNVX3WckqF4vEpvKicCuoT8844VkGANo0y73SyG8grbLVf5Wp89tYzZ2mp492Hv76
+Xp0lowsYFSHR86WLQkH/VhvUmkScGv5nLK0f02d/lam7WuJe38T0TeFD8oVm1TBAAwTJ+iEvy2E
rYIiD6+QLvhbVXPSHDL/Q3/Cr1IErvAOk/CvUGAhGsZmMKX99e8CpOgyQjM8+qeRXV5JBBO4nfGo
hY+jRnE69y/IRc2b5SwKZ2Mbx7QxvmUbOO5wTRVf1TpG7rco6pKbv98woJYJNgRxiNmXOGmFkX0w
0RZXuiKNVoKYFcBQtixM7xxHnk2wFyL5w1hzGjtAXl1KSXej9/O6CZuvesbiqgM0brtto7RbyiuA
nIifi4mhh7/d9I3ABOK7gcYttxX4UzzPkB7M/r3HnX5d1l8i8a5NUzccBBO12horlY7WVZ/a2Lx8
91m964jKPVdLC6OZqzk4bdoW/yD+PmHIbQ31X2XeW2Kqx6LMjnk+3tv4IwBc1lrNVn4BPPsw0/sK
YEyNZJ14aOI8dPU8fVg2NUTLkdvL+b4ZLKw9HQRsOnT6kK48+M6q5TxkEnlUrXnSGMwyNfuAAbs3
lqfFquWmG0Jv0Tl+NoYWYBD8LVpH34twPzt1vs2dnGNUTNz6Opi1HZtoG7/oJm15SWNlO+C6Cajo
pl5PzF9GN3ZBKfw7TwPSXBts+1P90PnR10wnIhdHQatoBa7SzKJ7dwR11TjcBWXsB/HCfiy0ifnF
5WtPsO650Hp8yEQi8rj+nOus208Sb8I8qmuY4idiXcU+g80Aak+6YamsSeTNsqTwgsg6dQnNL5vv
pXWPsmAwshIAgmvkK15AEmt7cy8mrF5zmPC3gKzGfZkeQ4VX35nVWz4Nz4aIXpUktY69b5U0Cc3F
NtUVcXfHWiVlFrNe4lx56448WbjsHIaUV5nj+Ztizs9JOi8dcnToSLrWDCXMTY5+3YmnwY7oEmW6
SIf212zk3qJC1yvjazX1P2oEcJha5UM82ue0zzEJeuE9kraKiACIKeRYdnER0RC3iQThPyfblL1O
gIqIOta6Zf/jsktBX1GTL09uzd5xPlVALVZcHPSzxp3amC37PJu4gkZC8kaD19xwFuesjYA5Wa8E
ifNgVngu/dnd63GDhXcgU9osXRUIp+e5BSZvl3RQW26BoKKeaUx1dxoPYSQYEpVqyerp9rsdG6cu
atEuUvYxjW91a2zysn6bIyOgMN2FY5e8ESe2kYpxSnc6RwSVqk7lHtnrarySApJTPGqLLt6PKR3O
PV8xP+me88L/0jP3iZo+uXiRp86697IESMA8kY3U6A/pePdq/nc++dco9X50j52jBezdZBY64RK6
Ean9LWgWDzC1ncAOt0GoJbw3LfRavnKsfu/qHFZnzE1lpVJkbF3rQBxhh0LdAsgjn0MSmpMPZbKb
Eerz3qIFKCe1BVFy4+d60Np8PyzM15vYUhc8Q081nMKVmZXumleP2icHPyG66fbgJM2Y9FGM2O4I
oCWj47+KUMKeqb+nStGgZaTcaGbXLNEyASEETBDV0UuHDK/K8n/rHBDTSl9+w9/f9W9/4O+fZe3g
zTgF+KX27+/ynRe/Y9Ol1/Gz6grsacNW9NH9gAHKM5IjLh/6ZTpmb/K0i8/tF/fsXW+7r2WBFTNP
9D/V2N8lSS+oM5gvg/AaOrtZeupEf0IdAybHy1q4JQa8S4NwuJv17NMQHo7HHNG5vTZh8ZA0Dk9r
lF23/KT2ghyrJE6LJZaDd7mVQZYkdqOHlN4wk4ZGRgvDcOlyngC1ZBJZpDru1AqsLU4v0gSrnlxX
adEprz234Ed3kRh4/VW89YdMfWT9eIjK7HW0Qv3UDimjNIkdhxg+gElJ9pNXIVjheC9jlH2QjzMt
xqyQILFTwyPJyCAjFls99VijUJyj9TgpJBDAvUkYGq/iz8zU927bM7uQakdkOaaSsX01l1vvlOsf
OjW3VzvPHzvf0teeSvaldJxtORjWNurl1dSJLfF1ZFozLWp1BgXFLjvxlvUxxKTZRpXhsdZrznMb
72PV2XcyTNlQyS9TZXLTTg2e3/im8QyhdGrE14PzXb8jFxM4sSA1RKp/CVaQ3yl+RgCVEJGheHft
rUAhX9Fo/krnKZyPqMcEaGyMsBvo9YK7kIQmGRTcKV5hfxB8BmJfnYrxMQFeIDxr4N8HQaxsf4u0
o8jVxGg7rOqpIeRCxhPHzEsnvWeztb69GAwDM5heZ4DYneq91HGqbOzQhIkAL33BbFpx/kl7wG4U
loeUHdMXbtAyn/8YdQu8YKJVE8/8ML76kXZ2RvS+uJovLBc5K1ETWg8GdKEDf9Dky+B6F3vsv4kV
vWu5LBBki+epNC70wSXBlLRXXY6BhZxLFsKuAp/ND+VvR+Wlj0NhsWW3RqivLfdlQ8PY4N87c51c
Ko4nNXUPiW6zoFDmjQjt1lo6TMlGE4iqKKIIvT+Dbe/CsH7mNOQ3vWV6iGfH41Rh3bifBBVcVfZB
X8kuq6Kr7dTsMzQaxXT/o0/E47Kl0SJ8LdM+NvNu3bpsiEYBqrKwp6AZ/Z0u0k+A1RC/82ts4nwt
iteOZtCmXFTjXLvl2fzqptNDXgw2Hjn7LDJWbip3uaiQoiqlem2YA0CovZnYeZiL3A/yr2/au0mq
FEPw8AGt8Rx6OEgqts92BVxNMdKGRBaI8CSfKjb2hsfqZBjKH0UUU6igAe3DE2Qda/axVM959rdW
CpqXW4R/5ghZPHMOvVfdE9ynas5he+dDupk1claT92Wk3ltjIr1rUJJWGYUK1Jb0e0Wdh5DhtvVJ
fLvdtdXjR6L3N7b2HTASvOM57X5hPH41R3y2Gyc5o00z7ZtXVstEAqr2c3YHsY6Fs2v5nrKJCh+S
enyywwR7P4dPCvVdZ009HsmxfhdTCtgIXEKTbZqM0bOraKxZ+qhT9cG5soqb+KGYMdEapfFHelz4
nOyigJghdZ/1waFenga3NQ5PSrHYhX67/8remSzJjWRZ9ldCct0IAVQxilSmSJvBBjdzczefndxA
fCLmecYf1aK/on6sjzIjq0kGM6Kye9fduWAGSXe6GQxQffrevedKgQIcgZQNHpjZtLPzmJ1hNGTd
XPIbQs0esJd/jHr55DyYCx5zTgtby/uUtBVkh/E6hCFKOW0Y7iuAebYQu+3rvekwOkiNHex7udjE
XglIO4G9QzH6mk3Ja4CnD+sfszWn3EH1Y9+uDs4SH8tMEV/JlZ0/40SfuYOZcOTmrZQoMIjQQdk0
GjxiDdx1Qzo+1sTj0jmX9Mwa7nSg3zL3CI+QzQsPzMQBR+vOs7zqyLq5sJVkNhUXpkB5VJqfgag1
hMFx3UTe464WAw9F/8VD+dN2sj6Gg7NtRzK8es1d1yFpjDFkJIyzl3NmFpvFsk1S1+THIKznAfHg
Z6Az6wRfJX24Ab9bWpGwJrD+Gla4syPrUTfNh1mz5Lpx23Rv4cspOUSCKCgTOowGgyhkub4WmmIb
j0sFyERr7wTtBK3PLxu3Sa9zclBA8GtHvbb2TOsyPtlAZw1h/ZqLTdjZNigcSsWiMvRtMJXZg9mM
b7KwpndRTnttzsdPsjYMP4mt5kT7qLjkwN5sjNa1nzIhryJMEbqr0OqJe1vZ7jWJY9xx9sRgFpb9
Oid8/oZGDSkDuUaSYVy3p4VUgcKF/tHE1jVCbccf6bj50NjwLhKNuyN3AP18+pa0M5GgcXhoDW8+
5w69imkJr6kHGmjvogMp85Zl5VVcYZ80U0EO/fBajC3z59iJzyykDcMws98x8ITI0hZXupDuqiuo
0DhwZRsz864IbnsgElQ1rnc16nhzps7K7fESRAu+amykmLTCt/YcE4fIkds6eiwbdkeFOwSC/MWD
DLJgIwYHXmUFkSihrWYl0RXpJ+gLEnEilpnA8XS6i4RT3UR2cAsLb+sx4MLpUd9qc3lrNEx2gIDr
dAs9ypz9XLSvXj358cLkjsxDQtisssWTXJyqwH6G8rDrglGxCoA/OHNx7oOCfsWMCguM4OdQKccT
O8b0kSHt02S4mxykIpEe0Qafc5BBUF2oDN5H3PKCO8CS1Wu0EIhe9Pk5M+j3DEv0pFPCHVWB5+Cj
WC+LS9wMEkPv05QYFj554oJKnue5lpyR3fZp3pOaeIX6/3pumvCwDLGfMDNbVW4+7CIHSj9RB61v
GSFCh4pSfPGo/iHZ6hqsBXJIksslDOf7uvxkmvZhEpbtayC8fc9N9yMkfbVv6luhRFJZg4fH8ED1
U0D2bv3Inn9EdPYyB066KZEB+LJPqB1ijoF62jT3icE4F+IBqgnLvOsbJ4MztRfxor3YAxk8Rh9y
/onN9trmgLvWdNt5Tcx6A5Yn+dRhqqQnCeUDk6B+Q446Tiz1FXYAsN1q2kfNw6AaAVXdQ66L7mVt
vbSAPJ9Kt0U8w3Y9hmHsd6Z364jiJn21TLEpk/mmEvm2a4k8lCMVN/QFPnD9MgdyRlSUDSpisZ4D
AgJod5TtoWpGtq/elauCbPJ1XoTXgqiSRsJ+AJt0KfLSdwynOxghIosgwyvkIdlyF7+cl0PL/rfE
0Su+l1t2PQylBVixxbohQ0xRLG9wUxtXy7KUKFSASw/0O5da3M+jeEZJlu+d/ha3FGe3YrnXEwrH
SDdpvHNaCxOoU0vHYQuZ7KB5b0OSl/vZCN+b6WSF+XWTM69Fr1D5dT2uTaRvIoHCoLXWZTVp6Kaw
nLFDgfApVzBI6erDcNLCjRfEB5uUG5au+dqLn52hLHDm228uID7ySvClR7QLljKiJZ2AxuzALnWi
8uc88/UpvK6z+XMXNxyh6bpVXvDc2dGV19DPgO6/aSR3hNXEr/GgPc8LZ314dIy2DySwvLU1quwR
BuBq2eYFjm7Pc9EPUvrP5rOlxFCL9ZmAy/e2L894F8gqXZD8ZVANvNYX7oixJbkJRYOSX9RME5bl
wO66b0bYKfRvkL+EU3VkxoHhzQORZ5XXkfJYoO7RTkgLTE1py6wG9g3LY6pfhq7WXqHeuiVcGADU
LD5La0Ed5nLCn3jc4Gqsa8N6lrRhCm9qt6lLBRxW+ZNmcQCXLnJdrTsOlMsHBJukjBwYSWVa+2jF
IIK6WiJHIMOmLW0UBLRZMcy25QYJfMecHUiQItDkikWja/JRV3SatnFcv/IOHB1O+Lh3Zkc4l+LZ
lIBtKmSLW2kcNLv/6JD4tMAcuP6b4isRZ0EYSYf3fgGWMwleFiVEhK7jcpZKwhTjOK6kfZZeuBcg
d/iyk+tl73YVf4FWtmHgU6xapfFBbMSR0ERmKVmEY5ANWxeoj1R0H2CLt+WMq15W48WAvMandUDr
3fjkuO29FcII6tDQKWZQpuhBYc03VR7jwWRCAx62MBfQXoZxhXUV+pAOhmjKSXIVIR0SAXCuWQII
9YpalCXo5rMzqboETE8PnoCW0sATxenE4KkDoQOkiKT1Es9KSxWtzSAGUDexFyhmUjZc2+FrZA3H
aG9MsJdBIKPmA7QUKuLSuA/rJ09RmCrFYxoVmQmCAFu6qwOvbCGVohkhlGBBv+AtawHaqZlgPFFx
M/Mz2GRoqo6KAxXjBs0VGUoqRlSmaFG4pO0FepQLRgqmz7OTzid603eL4kw1CjhFs8gjmXBl1iiY
de6y6CudSsCpSqmuoFZFil81k/yyrs+UHl/mcHjQ4VxRvtS3C+QrrUPwEisYlqewWDbjxzWuj+tJ
IbMSBc8yoWhhJWYFG3H66xxaS1Mam7HSDr2Cb1lQuEZgv1TE/bWwzfDGKAbgkBxcvTA8IW0F4jUb
J5SdBDaD98rhfKXUhdC6WKU1wCP2VxhY9cwZePJ7hQkr+esSbljIB3bd86dQZxhiCgNA73IVUp+v
Bm2e9lw2mJbJfQqPLCxdNS0ujTWwjmujYlwEFncdKoxZ0Xv1VprWCVOZe5yodugvN3R8Be1IazjJ
Uak0MVWgB33uIaXhfAOHquBpscKojdPtHBDdgbf1MYoArRkQ15AgfrEX91NhY6NzGTy0mck8tYNO
V6VUcQrc1kNw46APys00nxlfWwMNXEFGkKOgbzX0t7TMXtveufB8t+pwvSlIXIBTqWWmQ2MS+UjI
Cc8siPVRaLnebV6F/WUGOWeDnvuK8UsVjc4GSyfA0wVg6pA7QUvRgbs0imFnBM6Xouv2VTaRDLc0
2+Ar7875NCTZI0Uy88BeE8yMaCzzfJNk1em3mYSbR7/ultnauOawL/b0mjm7IFNbAwvH7ngYagcJ
ADa/HV/D4m5eMe68wvL6mOtsRrAyWtrE3j7S4PnpYH38jnm8YMW+bDjmoJsvQAAWigXIUJfgAPCA
ieIE1hbEQBA33pOhKIKmbn6ywAqW4AVTxRlkOdKRdz6WAAg1Ku7MiL70tITzNP9sRNXAxmC82X3J
hFKLYEtU59CzAmItqqOuLBKhM2MtzY9y0B+/YvwskIg2aMQORCIl66HRDA5iwBNtIIr5PEQEWqXb
dpFXvTHvQOrCW2T0xwmb9abqtJus6nDyQme0wTRG4BpLsI3MyCH2wXF0BoiOUrEdi0FRHhXvcQH8
aCgCZKlYkAFSZAb4M3kNjBZ0iUlG5XFr1pZ1h3nckAl/tgpuiXB+jsBNDoo7yQThnRSww6QcVv34
IRShUoKqbBA+MXrJLghAtUk3gmepTenZVYRLA60jwtv2KdL7k0vXw4EFtJJ9/m6CBllz+XAD1l8K
qrowGCHIMDLDxHARgtasfKueTjIdCLjLmx318B3RcvepInIuoDktxegMzf4RkdhyoMdU73GRfJKK
6FkhD0OcqXcIO2cuoGZkuxgEqBnoj2mNIHgkZ899SyipEBxAPh0gBJiKIqq0Eq6JSL6A1eVx67kt
MpgF89PO6Rx3LYKzEdMYA6F660CqwuhmfjIVuZQxBm1XkloV09QEbpoCOVX/XJxrH4iaRTjQ0VY0
1B4saqf4qE2CBKDQKShj4msSqT/MAcY+E6xqC14VDxXm0fTszeiGbXukmAwhOykm64D2ZlSUVovV
oXdg7ejOuuuDY1IM6XlstjLc2CbQMVjk2GEV+BUAbAUIVl3HgJAhcm9zhkNm9Izt7KybyMKTaGxx
VbjbVJFlHRCzzJbx89WrCvRspxi0uoRGa42cKHoJ2EIMDyKvyINT7NoRiK2haLY9lrNKwLc1TawI
+RCgHvLOzcBb01NAqPIqA407fGXkCpbhEEcqeVEorhsJSs/EimtcS9x9KCbd65rhkZ0xiYWQYEVG
DMSSlF5Ao4elxeVlYwm/pJmHQj0OfauC5ls4gJeANSjKrwHut6L7XSucfSH0U6aIwKIZPkSECrXR
H1vFDNbC/A7nkuLKwhM2AAuju/aZdczkrCA3L4AGBhpIja5GtO4oMnEWIIyN5pNUzGJInbfQn3ZZ
RewWoLY1o5GWRJrqKox3QnGPi4lNZbhawCEXmL5S+3aIwTctqfYB7MhUcW1vxUBFCk8VdWh2sOMA
90kIJ63J6lu2u/tOcZhNRWRuFZu5ANK8KFqz3cFtFgCcK0DOiSI6O2ABN0PEU8FrdxT1OVT850KR
oIvS0kFbKWxRnpy8QgANgbTHBKI9Dp2GPa4NvojGfurjgiW7eWNn5NCVkWQMEGSl6njqEuDUiK6p
S8FVt96EMjPkLG26yLyqJMDudmS8O20DzJMIu6MHtHGDP1cVLiec2gqNzde5u1rhsjlX3Vjws2Nz
UG/GPYRyxLCALr+gkbwfB3qByLg3hrmwvy71DQNiyIcwunEO4JgcUZmHGdrmPsMUYcRHy9Hjrb7o
yxZ51N5W2G+nAwA+KhS4raDggM55GQoUbkAMn1Udv/BKO+tmZPy3zXqa+qbCjGv2cGMq8Pi/rqj8
v1IraSEc/OdaybuX4pf/Xrw3//Hv7S/zL+cGptj7R/EWv/w+NkX9Q7/JJ10dtSOaREdwyNJN1C3/
KZ90jV8daZu2ZVomcSuW/b9yUwzzV5M1CtmlNCTsR/VXv8knDfGrxJ1FEDf9DOIhPONfUU8aBLB8
o520LMvmB7sktLiuNDw6Sd9rJ9uIKId2JN/Q5hayWb9EfDOlEiQ3ajz70dBvPNokqUmDk77uN9fv
t4T0X1TrpYyLrv3rXyTv4nc/3NEd2zBtx/Rojnz/wykpiS6t04RgiCdEdh9GH22rDtsQYyGwm4w3
o+2C28FCqYwSY72YIIs0pPOcnRyH/wbMxByboyML6qizn4WnBDyIqEAJt7S5mxdyUKgfSbTiaO3o
2YWXKcQFhhkk0xqS94xH+o/flaHkpqDHwrK4eP/rX/5+SR3DNF0maYLoeKSv3+bQTEOPRcsIk20p
K7/Ed1DDLIb5sYlD2wfAx589pKG39Sr9IqyXncbJ/09ews8+1W9fwg+f6tgTI0arPtmqKzhG2tri
GE9620qZH2ZJ+LiBWNwu/bjWtggm//Tn/+ST5abnClieoQukwN9fgxEB8KhHrNgWKAj8yXhFizOQ
i2NCm1DLdmOeP0ObONEg3wVeewjZMaeU4M/E9LGwrVPNWpkn2CVACh8GAmIQLqxGSDiSb3BI245M
A+evkXEgLt+hQr6GlvtEbNRBs27tPGK/ueemvWVCes8GAdWrJJUOpVC72Bd6ML8KoA6BHJ91Zjxx
aeC9XvXYx4mrPGuWzdkH7cxSnpxSQf0WRJtGetOYy7antYDOwHtSPrv+OaAm4MR4xpW2c+YK1JA+
0190KKKBZ0bC2Dm2vLcWhmdJBas5iQ9pQs00zP2LJIllFbt7+Ihbx6PTUzfOK/nkcCHUEcPuOtja
5PIWJHdoQJcToAgIQHdq1Ebw3mpO4semFWz73ZtlFHu8fyvgsc9L4J10Xd8M450Im2cOkf5kGZsk
y7ZFQv6Jdd/wL2UtKlf2HL31Ya1Cib7vcEiyGsGsgwMjNn98S3r6758KG6UgLhm14nmuemreXm5j
yF9//Yvx38x0VtlJxBGApd97eTWi6ZDr0sP3nVyT7rgVkeXrBmVQNm6IKvRl+MiEHh8riIYFIgo+
uUQ72q6Gy4Cozfq1nzPMGw1fSBeWCeKItCBBwlij0GQVS+ZOtfZQiqV72P3HUKpLdmC9OYXdhAjT
AnfhXgTC2KRy3iWIwFr232bSfLzmqdzyJlBUNXhDKDKytQXY18hrTioEs1qQd4doLRCgNYlqWkWw
ZzgnIIQwI4MERr/I7ZuOOYLllkrJtpkEsjIWnoHZjYFgM0mY2ZXBRs+8zXjRsVRwPVajo+bOUGIM
b6vTAga0CM0l2EgNHBLzocopAd9w/govkLv4iJZ3ja7vmRX+ydpsqlXqh1XM9oQjXQs8ga67PzzB
sCfjSiNLYJvnE4CEkGbsuhWnRCCW5OyrLjKyCHqxQMMU8CrkgMCwMhqgg4VcFaYhFIP+VEOIRmmQ
RKemZjnkfSUN1BCJV7hFREohnmO3jIbzSBmuHEuaRr1e0HhGnd84/Gv5lyYmHw/X+mSTWGojAC27
y8lxfJeX5aWoWDM06RMofOJaABb+8Z1ruD9ZTUGJmxYYT7ZL78fFrLNbaNw21TtuCDaTGOqR2Ey1
vuXP/BnqYUrXWd0SwyJWSYpMyGh8M3Aeai3eh+kTGSPwi+TeqjvEkFco9TFuCmKFw3XGB4fzmtHY
Y7pInwMlm9i8MRdjLQNCm+KU/+Z+s4dtpAWgUYnhKLecxd858b8SLTPQAWG2wLwxQQPiZSic2wL1
nO7tsEVsEnbBfiFCgxgd6HzrBepHforG+mFxp8su6yBGJd5t64Q+us2dYQf70CWMnF4c+qa7ZMmO
dm9ctnW672heAWm6Cl3Ld3gtyBjD1eQWa4Fib2zRglh2cOAk+TJ7IMNZxiJXYN5XSw0qNKSxDCn8
3L3MdI6Y+raYX6Yl3gyPBCGvSu7xQHmHbbHOa/JMoJSCS9t2Y7kGuLfraDNOZeurzugQ3EY7O71N
m+sCQ29UMacrg3VbP8F9Bp/U+XZXbtCQ8f8atqRK2aWxnUWrYTs0X1d84pSQ/iDUrJ6ToobBE433
S9HeOIzBCMs5R7xSKSgyUhxvKLNko+HixnZJsyHhDiuhmHHQpnHY89hPOGzBKXD/qiXNLN5QHq/b
hN5SF+FZqFYJo3pnmuimI7AL+HBIG/FeWtwZ0gmjTVOVTxKPLgbStRaZH+gFVtPA4anom6ve+aRU
KaP52WhNPgx3Pbdo+smZrOiZW28qwKaTqIJCVkKSYPLokwcat4ebNeNpRqG4hUvwJxu8/OlqDvJG
R32n68Izv1/NB6T0NN4YedewH6Ml2KmVm7TXjclCRehqnbx5VDpw9EB61Oul4bhOCyhhTkRwWgZq
NkPcK8SylSgoY4S4NJ/Xakmb3Mdo3sbRjdOYx2qC5sEmMBvThtyXwx8/2RLr0u/XOMt0HWk4jqN/
fZff7EkWqdhk78p4q/YHYsvOhqdt1WbgUvMSX0Ck8LhP3U3GYVcVdLXGPaSpiE9zbRLjRgE3slO3
reUvolkXjlir/69RiY41LtPU27Q9c+jOW0f8iwO8o17wERnpJtWQ6yLYmfvHaYYXsTxEWkSaC2nj
gAz/+H0Kshl/8j5dqXuGZViQiL7/tHCatCMHiXjbOJCnU2s3bR3chGrJmnj9JgpsqOGMbZix240/
VU8cBqbRxGTeb91Co4/wiuyXTjcZrrbGrAnKsVIo8XCq5xoiwh+/YpVP+ftXzLlEFQxSt/QfqoWi
XjBPDAupDxkQd2hwJu0+jVsG5u2K+Ya6sXT8CUv1WIlTNVVbKb1L4YYYhso/u3w/vU0coVtYDTjA
Oeph+OY2yVH7GfE4YYulez3gqolpB0RPBsadGA6mDkxQpfNOgC1bbZtM0cXE3iUQjfXZm+Jdqu1z
SiKWTW41gfrSQZ0R6lxs/L1DeaNqAJB4ANQ3JgNzmy/74+spf7qbMyB2mScjvP3xmCe1xIW9MMfo
tUGNDzbuY5LtjEARmNUAAgwKKm86tTmzVrNGMIbvlk897hM2ZP5Ki9aBZxOkhlMEQSULjUD5Snu4
UX2NId/QKAbj4qI1A/0Bf1rQtd2gdcM9VkK0IaMd5BiHIPWMR8j//+QNqnLkd+WKw1TYVIGitv5D
uYISZ0ydfIy3jqUxM6p9z3wQyAXUTqYt06YigGAo5k1o0G+h8KhmSHeW8CVQlDRjjN6BtbZuVMo3
jZOZzgvnS3VKwmRPhTpSK980s77uPGdr4vwoq2Ct8z15eTGkpp+2QDmiT/rwoXIl/vi9id8vtsKW
+LVcw7FIWPrx/nPYP0d63pTO1gLQDm8WcCSm0CvOeL51XOpy1ShGGjuOw8eottxy6NkgkrteOtdJ
/6pOugFRzhNrGnKeP3mBP3la1Qt0LVZRTJ/6j3dXY08xh8E+3oZpBJ6coHN1+FaHdECJoTSoAOK1
7C6d6GYYqRMGFLiS5YS6EcXOn9VrX3/c9/cCL8emVsNhKlhDfticesw6VSk6Xg61otqSW5OT7wJl
OM13Br2BMKaF3FqgJF4ogtJTa3e7mbsWvMfWZNsn03BNmuxJU2EFJKcnYXNuqv6gTsoR+zhd8jV5
ctf5QFbxpB3U5mfnnV8BRtDrdatfz55FQULLgbvIa5uDR/M+0qYTuOnrBACDPt4y3T7ULjWUnhV7
OTE0cBwUzOVlbKZYBUC+N/jFu9495CS4Gz1QdHCFqJbGJN2pWqDVGAwlIIaiZD7mY/Yo4zxFf0/O
TgmkLZ2P8Ky3bfrSmaTjQKxmkssWvNg+AhJVgKpPSD2wQSbhsUQ71tvNnL4k6LWGmDrMgncK5l5H
pAP3HlZ+76ttTTJBmpfm0o7mnUlzvfKadRRdNjLaqHpVffbqX2+19yK5p7At2vRxCKeN3sCjUDg6
8rbYSHpoM0OZX5QV1KgUI+dLJ1DZhDx+/YAaa9i6HJsihs9xSKqAA8O+N+BD0gcQL2rbkWxZFTEG
7YwwLs2bBzmX76YWvSRgNtG270M+4nE5B4uLn3Mlqh3IsD9Zdzy1EX1/rzmuS/44gxaDAYhq1H27
N6DoQNYUsJnO6V6X0VVXGON6sbjBImN6IT92NcC0UiMS8uXumqnHMzfx2m3j0ojzdz0J9pYbXYKQ
BaU1cAjOL6ZGv/fsjjit9lzZl7oVQD6sdll5mQ3dVjk5RJ9cLXq+6UXARLC5GQDtZzLJ2R3lYzlA
biGJdEUK7ZfZZryeB/qX1C1fcptgisz93JfzU1Q2LzJHjCGa9MrUmGCY3sUAXoM4nJt4HPaE8LCa
VBvsnJvaw/3RMYUHPn1Lh+Ixn58wYb15joW3RXxxoZ+gXZY505SJ4rU0nWvkUhchAiq6MHsdpmOm
V1sdf5ucdvrCVF64e33qD7IfdxqDXwvDYClIeGLUMS79zq0NqN0ND0RenACrHnppFCQQiHk9ryKz
Of/xGvt1Df3ucyTX2maD96hmbdStP5RIVYO2xEizcKuiBIp3BLL+0rc+Mntfbz9yot4L2/MZqVPP
ipO5LBDQb/N6OOVFecPJhGy2cO5WyxPynk9t1KzNHKOk5/a3DM8fyqo9ZFbz4Iz9aaYSdKXt13l+
LefuVHjdldCaK6eZrqq82ciOWf1DWXTXpm7tag8RrjeendQDVfiQcUO5iD4uzW12GMh616f8SgQ9
P2F8qVLtyJTg2gzzfR3VO8nh2EEUXF/pKaR8q71rTfmA9p1cRzKCLbzZY/velBqrS3Myy/FDmjMM
E5zdZDP88QX+eiL47gKzGhs2ub8eXuPf93pBWWtLOaler7SuNWyZK9PID0NADGU77RvTPEVINnFt
rccg28FWPk6twYWGNTdYx7wTx1pifHZ0csKKW4tdEG72JhheK89BTSNBG9cHZ7Bv1Iw6y0MCCsa9
ZpoEnxqczVDEl91BD02fbig2yW2TmZu0djZF+cQM6CSEtxI9nYdR23YGSCOsdB2BehqzmwX9pbHM
ezeT+9Y16SEK/gxramvQoi4fhybaGIyIYvsz0a03+NJPsgu21UTUheluZn5oMqCjTbzTyG7URfKU
yOSAvrTtmsO0JLswReto8WJquCew2uoGpxfTyI6nykJZm/fNfiB8ucMWOXA5tHY+VmtwTBeTlx2C
uN8bVrufUYEuqXEtWu9IYC54WfH3nV7RK8KP8vz3z6v927/x+7eympk6Rt0Pv/3b/8MwDcHq/88H
RLgxivf/+B/l7+dB6vt+mwc51q8EoFmeSfoUzJWvQ59/4DSsXwFX655lCc7V0MHpQxUl2tK//sVk
UmQ6jufyK8ANw+S89Ns8yPzVAB2lhkvSsA2bodG/NA+yfjx5udi8eMpQs9vCxf3yQyGtY17ss8Bb
/IQs7SY7jIau7yytse/KonpYSrs4TrbTcgCKOjQqWXVIoi54zpgChy45AAJsaOPNxoa36R3ElBJY
QWOQWxdXyoSRg8gTIzrFXvBSh6V1YfZewQHIBDU/YJtN3PF+JBvsDGDYObfspn6NvrLJyCxDqzrf
a8ZSXsG6wkBQPo/Yq895rHkXxUSITGVCR+L5cE6QkIgNaxOwSZJYxtHW5m2uT9VVM+XZbph0bN05
iPRwCCAWGGF00T9Es5HfkNnR3gj7yXTbyieWCgJDF76nUYmBswtPdemetEdqvc/WIAlstNoDOQc9
mFVqEOJBBmCCWA/FQ05IjF/NrX0MRYlLQKuv824Wh2KpBKFJOqePzgOaEd0V2XJrmw6hGTT+ExwS
dgttMh4yGmheVfgQ67uVUWLdqRuKSwgdrt+DLt/iTI2otIk0LiUi416r26uxNbjUMvYQLz1X9JDu
RL6Y2ybSvINEjK/bYBgXWpy8/WA4ff0ljucQLZ0aVWwXyx7RuvPL1KtkZmyaIIymXdF4kOOy+c4B
gI0u0aNr6VEcp+kEfNF4B9iZcV+wYYZVdgc59A4ilL0BWYzUfIj1W4x2OP3kHg2/vQ9miugB2Z5i
knNXONjWbBJgDxEGQBADqGObZiYb0ebsnJjV7VDWn4cymY7CsZKdnHAttlM1XIa9uAF55N71ZJbx
glA4eumuNByA7QjCLrza2jJdr45fn+v/vwzO93P18de/vLznMXAndp/4rfvJckaR+8+Xwb9/X1f+
sn6p4u4l+/n3/2M5NH/VefAZZkMz0XVH9d7/sRwyA2c07v19wTO/Xw5d/oIZluUyTSKLkI7Nb8uh
/JUmgPofg1fKOQYY/8pyiBLlh/repV6h98q6KnEICkvNBr7p/aTkNMhsaUgBKJp2S/0J5GruyOnL
QjrRgEr2DgiaG+VlEJJlwNB9SzjBcQx7c2MD/+8hip16w852iRYtOy8gsMOTaGosUT66duE3iVZe
wGqsDzFp6KfyDoiJ+zQV1PYFDy8Tgxyv6ljcN9aQXIpY/yj1NtkmBs812IGOEaLunjpLt48SQlCh
GxXO16o+RRVdbtkMa8DYYkcnwNsNVuHQgcJm2KT1uznTCLG6eKdXhTjbC5yDECP+ji5JVKRnPdPy
c+FML7InsNaMKSi9br7NGxIOE3s6dsRZhbN0bhUDOsMNfRQcya4bgpTCAbdK6k3NlqYQuTWcM9zS
tAD3kmDfaqblR6xql/ANxiuu722muxddDlMcP6k4aEk17cIqkIdUR2TolXTYRoLvQMv088HM+0dO
fKBCSaI5ltoM5y0Md0W6tBttLL9ITBSHAN9D6iXhQekeLr/+YqcCKWnkwIjtWUItBIaTlp7rpiWE
ivCQJkBLXO2RMaFO1M3PTZAiANO9B8qrtUnFuhry6SpNky9Sn4+NO/uBftYryXofWCd9sC51l0Gz
Z99P3XKFv+he9uKB2x7ZDvso5krmCIv3VrXTJhzEe7/wJifnWsIlQniY7EfKyrbqnL2cUVFhm9W2
dsxwQ8kVnNC+aa03PcfaRe4G3X7jGVwAjXVkphgpCTqL1lGCFh7J9qpq6c7q6giYRPne+5KX0XUT
dzg9FVNf6MkGPPd+CI1j79QeyEz7ksgZ3a+T5n7QvY/SNS501/0YgL0ap2LyOJ9N8gImtwpTwc1O
R5sTd/salcD3yR5LPccvY2YzmWvceqESJKq8rJzX0oU95UPhS7Z5L5yuY2v6PKdY7kDURNrFNH3W
+/gx5zyMYJv+eTthjIEKGMwDDbpR+0z6wxfPQWdtVYEBhdLuboKBdpcbLMYmMPXwso4o1BGUB/sM
wAAKlhiIu9cat1LVFqZjPNUUKsfJhJxhChrb03KrwxKQXeEcSPq5x3Ph3DGprDYiR7+a5Y3hz4Sq
7WykzWReScbPrbk8jsGDHo7T2pZ6f5xlZh9xrpL9EUZ3AoL7e5sPZ4fx1hgx945sCDTUMPBm5+tl
eAVj5pNgnl1VAzg9zsjkb7lFG0EiCs3z11+qzCtQOuek7eDgwiEmrrp2gkrQe8OesEpyO90jdGtg
XEtyhLFWXWl5OP5vFPn/J/qubw8Pf9t9lFcv+Uf7b98R8v72/W85Yvy29/ov3ct3v9kUHXa1m/6j
mW8/2j7rvh5OOKyor/yv/uUvH1//lf/a5sbJ/59vbuuX9qV4aT5+sqnxfb9tarZHIe8Av2NeAJZO
GN8g8+Sv1NcsAkpqRX2tRjW/1fj2r9IEjKpjv0IMhamPreg/a3yh1Fme4zpsQzS57X9lUzMYoPy4
q4FcN2klu5buIFD6OjD6ZlfD3UI9aTg8KzWI8TlkWEz1hCGjIxd8bHeDGZmwoaLLYPBY2lNSnYAX
pO6natgXXj+flGi4aGzosiC8GAAB2AfDWdrjuZ3nI5DL++zEGf1MWla3kkm5G3rziF9kajPoWY57
0BcNlzPHcuxyxC81LsHmsGWMaWva0edxtA45QtrZJup1aHbzSDyaGGdfI8fWnRkUIzaf78Lp0qq1
L3WnZNwDU2c7IEtKw3I9OqlDZoO88QYgDi760JVe5/SOXBfigcWLClvoI1Fu3zsdwa1dhPJSHFP6
sRuzgUYOseVTGkWfNaP3VjDLpg0oUnO9lID1tZz4rzx4n23rc7Lkb9h+j7mN58qZi+AYT4wc8nRU
CJDhw+xrOhZEZK5Fubx2RQsPN9PBkmu8kLhNOQOU9m0dZ3vsP951KOYtBJ8nrU7rXSaLAL41mZ5t
vhGzzC9h5SBgmeLdlBlvJOWgNxq9wncZ8GJFD+h9MMQgV8graPiHTXRgFX5ARkxfIEdNW2PhXY02
atq8HV9m0WEN64YrEvQY/FV4WFOH9nR4C2jmLbUSB+ZGsUmigqCilNfMiovBDbx13jzatFj2kxZd
FF5wV9oYRIIpJvC58KrtPHo3eZg7G0gv/IRBK/1g7GBktQt2Z6w2S1TpK6cTuGYSD9BLl+zF6HMB
NHTU2sZqm3rjos0/TPHtWFW4BPL5IQMutq8H7GxzgaMsaFyGOMlp+J/Mnddy3daWRX/F1e9QARv5
obvqnhyZk/iCOiIp5Jw28PU9QEu+oiS73U1XtR6ssmUSBHE2dlhrzjGjFjmbQATsOiCu6UXvBEvG
XjgFYzKJ134H5wM2ztqyNHZoKdERpQCfULA6zLPSvMkVrV6QR+kRAeUH50TkUZtFDKx4DqkHvnMJ
euvcrXMkSWpvEKdUUOdjJ7iaJvQu/RTS8djUAC8MgfjIUR+HnChIBvhMtwmkrotrx+/7lRp6R8ex
bq06Jk2dpOy52QbP3iMeKUwaJow4MOarVA43Ije8NXrJUx7ilKFyRstExXVTB/49LmPa/cJd5n2b
rXJVXSj1JD/3XCiCAeF+LBPaVljSn7cFDEQILjVZWOiuTUNSr4cPO0yIGC8doIwLJAwUd5cj1t0Z
rWs5UyvfWDkdG6dE6XeKAiiwrkH/2Ti6AjVXYGxiKILOnSyaEepKgKEtRrk3G+qy3Uc6fy/Vi44C
cOCTJppz1N2EBlzyPF30g31Tp7x2Q6XE6FxecvyicLS7Zq+RFBTHzSK2SmdbwtuZhQIavGGoRPJW
0DfAMc+Sdsc0VK78PHq2LHfj500391P1ZPAP3POj3lI7S0vrRdg5NjkO+SMxMCGJU5eVXh7dGYS3
HldgW5DLGbP8xtPd4ReAgMeGSfOebdclGxBSVYhu0yOYM49oOJfAfQ9D8Zk4Vm8nk/RZpM2m9tnr
W6ikViRLX/pMqdvcTi58Dc8ZlLor5CzXtTZ5GYYNRWEwliPBGSM+UROBDLlsg7kjpxPXqCi2akuu
XEZaNkESNkkaMItj3GRzv9fLtY/N1rD6TZgUL6aaEj6uGs11nVbNYvQhe+KlStc4uh5z6qBXRic+
Zxd6bw2LUPUw0HpH1wLpJhAggUklzq2448xyBkL4Qc/FJ0WNLgiIamdZSccfvB/ChdRhhh3dy17P
6dtS0ffsodtVHaCiobm2JGwl7UGLQ+hLWMLXY6DV1CohHZKotws0IDy0DQht0xiQUVl9UqwATWKB
0TYV8crHbqrpsX2ks9lgPuXTblGvj4phr8dU3SgFbxj04wlPEDd3iideDIgw8xFBPnT+AJaPVdgL
EzPJVqslZoASBPto8FR7l6HWgTLeyZVald2WSonGI5bWeR8CCIXYg927NOQWf9Z1NlbFCn4VzrU4
dI5ohcGoK6R8Uez1/UkwpJvtLooa42CJHk5pPqU/R9UsRYBGcF+ycnPehp7CipWXhz6GuGQAr7A6
cAM5TZtNXLL9z/AWu0pWIX6lnuTH/Wczcmae7rnnhhvBQHCTetlUGP97a8oaiyHUcGbu9wV5Onul
Z/7sYjLpxjF6LJAIcKb7OBgodzO7QjcwxWSORBcYfkfUReLc9F0/7gzg1xtrGOoZmiVgF8p5Zqi3
Qacr54S/46SSnjh4tUhuNaaeLCdzVhP3rt08SAvhqUcvrkPXTbIADgoCC5hoALbPYks/kc0YT55J
7Mtj4yxxdYwbtQkA+ET5iQMRmHQpD7XrTJg+VwWzoJ+lWqJu0kLbY/mPEf9khNZ13jZNW3AEdYCr
oRc0T2ONABKZPQaR/ULbDaqRh2+kqONbaXaPnDifQAnhaC1XUZfcaYwTL8LPWgriH/u+2KBTSPZ6
gbeo4IjSyWnWIp7VqatF3NsRItyerEzCnXzW51Lp4GprxG3kk3bECTdd1J07OnkzIey1uACeaOk9
sX+JXNhg1dW2vsMvtXOzmFxXvdz4CkSWoCHUpgAbCQqg3wEAuxOx+OhG5m1X3Tg1geutfmQF24WB
sq/Jsp8BolCXYz3cxln/RNzpzqvJZuzHBxM9/raprscqfXAMutNZDyUwppDWdrdl45qruESwAYLm
jrop/RsPq5sm1GDWhv6VlQnJKAEQbKlXNNH4LSvyPDuYTWWozqWRf8pM/6bVFKwqELdT3LkoTZHM
ICnTaTsv3Mg2DoJSJvA1jMRB1yw1o74EgZNFutwnogWFgns5t2DERMAmwfcoy8yvhjUF2gtCDx58
ByyFq5ezsSzQIvqyXWt9QeO41nZecdMpZTTvzXBglTbP6KKspA2ZGavf1MVJ8SA06i5Nopuq65K5
bwwJ0o14K1zl42CJrcVhca734NODDDyZE5xcQmrpgtg5c70AOONQBqbkOasaa1tgiqTDhPXc71Co
kliR5CAh6N+cJTLdNwVanAKoDLJqpSK6gdmR9Oil4wPBIAfCz409cPu1abKi8fmyCD+S7ZyGPvmR
Ptmaqi3bWZ1MGKhkoRN0tgjbRIFhwQOr/PKZJ3SpbmWjwykuWBkDAYWwb1YmxR4HPgyYLibb1pwG
NG7ghE7y3FdgBBE0SdcbI6zmQS8U4soJ63sqss6sr6U+UwMcX81ZgoMbe5v9Ii0TFN3aqRmNxJ3p
wOJBaAJukJtUp3BhFb25qWy0tiy84RLeW4q01LjoeqhbYYiKIXEnEUlBWVagK1ES7UWqNSlasl9n
6B1Je+SJ66G6TUpnyUdjouLkRKAk5DliwqhkZJHaB70ih0onXXY4mpael429F0IcAlfsmzS5yb1k
NTWTSwzVKKXo9bfzxjI2boJBOhEXdcgxXxE44AcWZaN0+fXGRdAwEuIyu4shFS9CHRJWRkGpbYcl
4Hg8YjKhFMOt23nO5F/pJIZ6kWAWftCH/lAiHnaoV80Nu7/tI9KsGnp6QsNqGk/Ff5v9rM/CkijE
XQ2sVbZ3UEF7pQPAsyFUbqrWP8V+R69vTJeRfmk3+oiclHK9J6dyAvxILWBbpiBGM1MCbjRX0lIF
Z8IrZ13FaHq1IEnICouJr2kc1OrgkiSq8TSM4BMALhVVc++UJXQkPk3Sd+bGMC4wJvcIYtvnmroe
KU8taNykuUh6qhMp/VIvYdbyKZPbmIt2TRmeZY7c5mOGyKqswbkRuKrKiwTUy7wPyuvQ5rxWmI9O
FF2YBrobu0Kl5bXBMo3R6cSvQ9dXjgQxpcu+PmffhRunvfcmSXyp9HunsekbVBUNApulFvXwQee1
8EeEnk221gzniazBtaUrq2KqO7rOlJ6WXqddC/yNwMR6F7hJv8rq7NzpTRKMSD0mYuBBTCFmQc5e
l3zyMIaBMWna4R+y80ovrZ5dqhhv2F4zRl3v3FDEtlWwQprVPoROOK+GxN4PaE6w6xZLGdMr0dFl
zEoI2psxgWamKWBULEVc1kPvADfH8W6rg7JBFErqgS91gIRnZWoR1xmLZtM5hTUnZFzBOFngswsT
f8Mw5OQAOfAmY2GTgdLsBmM0lm2AE9tz7J7qmoekJQLQqdIyKVm+9vAB9gHNoRln9P46jJHV2Abj
sjTqFcSupYTwu1Pb6KGvuxLeQAq/PYjBmAxXRk+4SmvCOhPs6zYABNwF1wkTeQO3ioXLiSdqncbJ
2AnJk22xmidQjHUFUFlgU4Nr6yY5eKitNpQopnTKYpMGREpzuNHnmX6yTCCCEjRWGJYPfQMStQmU
xVBgJdUBjBINGglsYLmWv/T2GYM6nDldvlcDYwuR98luBwTbHQXKtHYBjuJcdYK8WHsNOCdquSyw
nUpx0ln6Yq/KkjM3DdTKoh1TO5y5g27cWDz6FUgSkKZUNUH5IuCsKB2XCUfNRyn9YwFFcSMjxdo6
DvpPvYmDJYfuZlUYUH06AmkpN/AHzFR7PcgemtjQHuxWfM4bewHaL7nsnUJsEZ7wg8biTC/bK0Or
hnlrZI/9WJ3n2qBc+2phrUQdkQpp2qs8y8rLyGsI4aonENA4HCwOTqAYD3rWXbfUJamlQ/XDx+It
oiHxt6QKP5S4yB/zWJ0PApifYV0z0ac38GHmeSu2nT0+0MtEhRBrZGeGxk3s3ViZFz7q+VWbANEO
+kz7WE1HhDAUm8KSxpV8pYoXrbkqp5tjtcpAjpVQ+oNCWXAWC261vtW20kqreTH9Z57HQOhbbxfl
/bAqYyJotULX0WOOyBiCzrvDQLowdAEqAZbgzC4N4AtKdgD3r3PO6+HpTzXN6C53OKI77Yi5gSB4
UeV7oaEsc8c83FLoZR3vhLVMfW8HdQpRce3yVxSgEUMLOc/LQm5BMRtHoHszKtkQM6vkI4Rm86jA
+JhjgoUFlSHLIA+3QtzIxB0/E6AXX2cIN9at6SU0PpxFJdLoZiw5lXGcQ/2jF0x+Wp3ctQmeYmKk
HwJUxDQGwN9gQ14UGhO0lcf1RdSCwMiqfM67HgL8RRaiKslHT1T9c6cjM6/EVoagmAisN+dKaYqV
l/TWvRmZzwjzY7uRRAmPeA9Sjd20mq+0bhjOlZYc2WnTFEoWapV1eDcWmjx0Izz7fmB7BeBxnOvt
GF04fPwXnB5uGb7PNDAeLPVMS5UzOZU+BrWLb+tDQTQWnD53HWKQmg2yeooy9zpCzztPGvc50+ny
UIKKl2HaT8SLOyf0mvMQ+Qn5zEDl3P6Q6ZyFMmOesa2/kK25y21VoEHmbBOL7DM73WajKtYeqydt
DkxtkY6BJs9ItVXj4MWBBmu6wRFgxiop1eGyslx/ln+sO/TsTlFRJDRD3HrFZ8O55BxLY0mSVdaN
9rBrKzJw64Is6AmpUhWazYrkpou8pQMuFTIAKH8sVDwQDo7tNXi2kY1pS6s49qHhafla6OjlUj8I
8W9RPEuQtpW28TmV+DbpznHwJckrgjtEUKNNuna41hqqU1ELxXxI4IOmo7ZoRA5FS+e4kaHGAsV+
SNoh2PltezQm/AuvlQLY20TWOf0R6yAVokFu9VFdvfaQSSx/9hozAE4ge1yK2cNIwtSK4yFMWuir
y4rN7sLudSjFIODB8jcoi/ze3TBSCTAPfXcjHIIIS2W857dpdnmDCqeoNMliKapDBllhPipBvRtg
Itugbztgl1oar6LYA9NWA4eMa+opNfvHVN9UTYqiunD3BE4sQz0vVzY70krOu9K6VTuch2F0yVpw
l3BwsVhP0PtEau9sKpLTkXxTKc24APsai0x219zWofM86PqOifTFULO1aVg3JHAu3E4cjHBQlnDM
HlUWZRVodZy7nJzV7pagQWYB6uJqwEmp2Cn20vNRwDYTu8p2oyUcgFnZiLnmVJxGauu+PMHgva8z
aKt8oIDtXmRlxDNu7agqpr/ow2CTOPZKmaRnHsNhaLKDFqBJ2zQpFyxCyrWcRF07OAZdtBWrnG81
i2ial/R9iJw+pXQ+64nmWChe+uR49bAggENPUWyzsC//9/3+93RE3vQ+fqVmh4FP4C+aHVjdT9WP
rY7pu77278UHjuFC1VTckKxo39jbbVr7KJYM1Bq6jfjvGzmTpvJd8FVcvoleiObSVf/S6rA/WLZJ
lc0xLMtwNYzp/6tWB5yK71odKKxd+irCxfyCrsn9TqCLaCS3Q3S75M7TqWj94lYdIvsiyANKXATX
dh4JFbL6GFX+8xjIT1E1UhuK5/DDTE5kQ06Tbj2a1P4tq90mUt8NbexvS+58zmLTLhrblPDcR8jc
zhjhBJDGTLrOIauPE70C5TUt1jwUe+hB+lwbBnw/gT3rQjZEHfFw1KzqBWAaY/uJhvZ9bYkB7SIH
aIdoEtk91iWyqIxi47wuLGix8ShB7zfmMumDiMKcD1Glht5DkteyyLuLEQVtKxLUP/ql1L2PndON
6yIkEykul2rHxYbCv1Nqpo4eD8pQjNd+ySkiCK0Qx21N9KBDRA+34V/Sj8PoPKxhwipPJIqxh6yc
e0XzloFWSvAoev1JjOZVW4uYeYI8AQq4sElr9YJowPEMUsd41jT0Mx073YuxCZG/0gDAFc+5OPbq
G006x9gMM3h3+l1kqd22r6R97PpwR2HQ3Ti1cPYqte+CXoOVR7epCxpUeMHnFALubqjpUldOflbU
arKATRbvhhVKymGnlII8ThFr2E/hFba9qizGSBbLRKkW1CrjbRo3I+K1rl2nSnro1VHfiwyBQcXs
K5Ti3o4Dc0/4g3fZWu45wovkUCS3rsW+omE90TXZ7l//qBJsUubAVrlsMnkT9WLpUeQLkiA9BbjK
grxtb2TmfU60gcRcj42U0yTuqjclCXmkEMTS6TdJ4b/ECpE2WcK5T0jNRGniBecFTbxVFXO0NykQ
7FpF5muN+BQgOBUtbkdsqlA9j4dGnsyICmYkoqvYr6rXMnZKAeXM9DtsbaQaA9Zs06vEG3d9OyAq
Z/jXMfqxlESZuVUGN4NH8y2bkhvH1NYWiSTvp05jPk0HuguxH9mpTMwDsLNhp9v5bSDSKzFJ93Tv
lCc1Oz/dHaCJVmfgmMqNnoOBiVqKcF4XfeIsgQLi2TFG9RAgUCAnB0s3SgbO4cbAFplA6J76sVnI
PSfzigBXN1iQji1vIyKdpLsldTm8rGvMA7HtNxvX/QTnoF3n/njTC0op+DkJ+cod6zgNKyUKTy2r
w1UTZ8cWMxDBtqRYSKvbitIgBcBq71s9fUiyTINHjmCXNC5DTz7TWwRcE4X4bRtkb9BmospuVlCh
6C7ArOWEZR+bEY00viYeVQdkqRyZGOjPcJ5ke4i6TyHCwK6wrIqCGGvmpblEtrAko7xN9Fsnsula
ebp+DBx1FwAeX+HbmlMFYq/RZyMhYwESCP/epygQs0VfKyrW81yjfdillDfdsVjjNtYD31zraetf
Mpl+FpR+klxt1lUSVcuC2CU1icJD16iw0rv6HJ2doK1brnpH1Ad6zfs2MrM5BcS73qjPQPjne0v4
W5UNLcGrQJnDT1nFiS6pknmgteTpUPruOtypdrFou/yGQFQVT29hUEdDHIIuAvKvnTDhJRdiZPuS
pz0A4lDfqKRhYy6gojgY9PB0t4Bb7a+A/EAeuhgN9IdK/Ih7y6HuWNZrmZm3BMvTwgkJ+c5duHB+
TPksM+7lArdU41OThGWFo5YSE7EfDJEuxqkirH6vxx8FM9yiMEf2Az4gL5p/CVRk+CZtUm686gVu
SQsHDzCa3V4qDe4R17wmRqPetqFzp5KlM6UkEcpuhAc6fhwhNI/zv0Gek531t4XunlUJ8CoSwMWi
r9JomRgEkMrS5T6C1oWCi6WC0kOHp2OWS+ul08I1JZ1iM4QT7H3l6Um3E+U+hSC7S43+ABk5W9dq
pu6kzTtKWx7DPELZaCUw2WHLIas5U9o5H0t9tGyXTGIyQYyJm4zwtBpia2OP26ql1Taw5vKSY0lG
6rpMQmYkLCgVqacxI76gKj0HUqjMQpixq7xGnMlD4l2NlWMqYbWGVbbICJulMBg+1u1wq7TUvxuD
SFAD27VIUHym5MKDR0bpSm1wmJrj2oLEVAKlIvOicuSu5ORIyTNfD1GJd5q4HnxqhKsgL+XwN6T4
lWlnQOhv5lQR/Aida4gophwkaDuaNbG2qSy28QF9Ji+0N05c3FVT0EDRW0ChuuEy5qWujPDRRfx1
xKRunycWqh36rqvR9rhh3cCzxKngoKdgBWxH4MIlG5VOhF8A3QBI2+lQBUdX6cjtS+pz2slrK3Pc
e5tfcClNp1y2PdEBeV8O82iA2EFAe5DJTyX1CkXapJhXzxi3jTlgA8t+MivXPHYgTJdQd2c1canz
KPXusRzekGH2Oe7Tx7jBouXFyVzhLAmjzb1QsvAykMmq9vN1OWgYbBv8Td1A7IgQylJrnSWw+mCO
POGqIgu7KqWzyD3v2krZrOjJPnKjJ1V5qQM4PawBQC9sYhhIJMC7JtR4n+mPlqMWy6iK8jl8X2rb
nVOuYpNxlU/qN6W+QBcQQ6pLLlHhLEZEzeRZFfaual5YMDyAyiN9AQItIrN8TAtGg6GbtwGbCnJL
ADs6FhFcnhGdBxBGF42lpuuxoBTSSHKt1RJ6j2V38b3ZIOIw+BWtijCEtFC6Xc/sQLgyZbk2KdaW
b1K16OzkCuuNr+J3y6qYI7L0vfOxd+FqheXNYMnskHr9RG/tDxzS9NGSV8AI2ALZ3YFxzmIxfAyM
2NxqNiExheyodwoVjpqlY7IFoRt4KodKs8ebAdFhsO+squZkQ0tlrgWehGoRn1uN/qAC9a6d4miI
6lYgROacMY54lBIUXa2x4CwZzVTXnlq3NGscdAGZ39MgyLqDLtr7jm7Toks5taFqzKbEr6PmNBlR
0tnRo6pfBiwhrkpvwquqTzaSe8JZSpR7Gq9MqLBwWxzZU8BotLa6NWzFXeNTtkncAOK0ZiDEVj7n
6O/Qb+KdyaSz7EQIXiS4QvpCSzEx9lItTkQiEOiRdpSVGcmahDsJyj2HC4fBqVVXdlFB8aCwBhc2
fYi6fFyrZqVsOLvbVC/bc+qDIAWC6iPnvnWv07LDfOeviaDnlSpuo0B17zLbuR6SVdzUgI4zsXLs
J7/RXwJfq9ZVYWyCriYjzOtpE+SPENPpfaYkLQ4aHwEfqbOuynBmuelt2I10AzOKDxXM+M6W21Er
iSNTlG0SvYiCwHh+XQibyXCL7+qBKvBOUclMp9f65EBr0SZUg9pLIJLcrkk8g870I/RSJ4KwvIwB
9arCPxVpCFZ6UCnb4o4Pw6e+QnKfV6a+yTPMjH5H/Vwam8Tl6J+hJ6V09JpcuQ0lXn3Elhi/8E/O
CsO+cGXIOuuyU+uLsNu01rmbl9ZW19tHQf5PXpOhEKrlqlP5gVlY+QwSGhnw3ozI65cQ161lHxCh
YHp3UTTcKxHI7pKfNyqWu28zl/wC6veF7JdlHsazkYPEbHTBpzTk4/TaCJCRykw2qMtAhxcT+OAv
jI5/k/5VUVJE6t0Wjkvf3HQY5hPDJSO1vYjrYK9nebbUcriWEcKH1sZKldLkLQOTBlVfOAv54lDC
W4+KfoF5hc5vd2Af0u49rAZ56hXnHUBwncbymRIA62zHBafCa6m0D/C97iNCiLLpwWjRZ+GRC9Hr
yaawY3Nj0uAAQmxsppN7gSwGcA7FQ9l45OchfZRRaq5Fgq2bLC08J9cEjr5Q1hDrCvkMVmzt1ixI
/xMebE7eJ+QwdPDKkodiaACBsijAOUkbqw9oOxm5fbInNYriwiPVCrlTSM2wiYkWBbig2u63ttGe
mw0E8pAK17xwF5TwaXYQbZCU7EmpjizzoKXvrik9fASLIGwnJh1dJMw3nUr5Op4XMjEutK6oLkd0
TSQ+1dCWnYoWxTgVuUm+CQAV7shTUMBLMOBGunTAllsEMH1TEi/ySNftLlFw3lqJtOl11facNERQ
2Shg7uuiTTlo1oss91bZiD02Utxqo8DVoKZCvp5X19fDyJslc6udADsvlcqxMYn70zgR+Ae1YOKH
IQvOECSqLW+Cms5730qW8uox9/CNVOORjLhlrcX3vJjE1l9mw64OA7zIjnVILHpcSpql8/6mqCn4
x5p6RmLOfqqrqT3J7M1UDTZBAbFHPFBNJNuT1nXd0ps1WrNcjHyoFrokIEl3ZeIvbTd76LFHIe8i
p9St7E+OGl/6vrWircE4i1h2CedAoz2Lsyc9Uq5TyU64VRRtwcFyOyrdyVOUhdUZbGRYTfXKvsjH
cGvETGw4Y2dhQPKYrIjq0edjX10V1Mc47HKQRwl8AoDMCqYoR9m0qLX1g9aqtPyx3xD7AxxgdA9V
bhIu79xWBqgm/kJdFArNfnkttbZYxC6CbOrdpKXLbTmot8WUXVjVOoQNkAVscLxdbxKa2FB1K6sb
ixh4sJZcRRNUtKh8QrsG1mWZ1rLtGhKJ9Xs4rA9kH8P8rdSpWA61M6aBbk7SiNzmu+xO/dzH/dTx
DXaj9pHTeDmrVMjIQwsQiEL2MDfons1rp1/pjuLNyGXBaJQX5kIzwDbEqc9HFSAXrMkpybr9CGt6
5jTpyajoS6cmP9YebzMHOMRQ6KeqJDUoDjE1Z4p2AcGyBEVG7+chspN0q1TmeefY4XLs9SUKS2fl
UziRUKtovLZMC5V95abtVYFeiJrGVe/JxZgpt1oViWVX0HcsEHTXvXbUSwSSqgqEVeAgJtMYOUds
kjYf03mxr8c4tBdgsaOp44ybv8EH1sgRum5aXlCl2Rgp7aCxMxZuEOUbPQ7PCxo7Pe6lgbKtl6tr
KymVeSsuvMrPZ3UMSRe5Lhtm4ePw11rYKHFGcwsxI0nSAPans1l2VU4uhVAz7+JS+ciQYVedLzu9
AhhMdWGFW3PRIg7YACr+ZHussIXznITZx6Q2H9MhjefWqOZr1wJRTOwqPRDKKKi9lJyyiGuw/FU6
9NlMkS73Bu0Tjhi5RrlM6XJyiASzf0zzRyMqs53ZszBhYhsVPg0dnRyyDaJtnB7Yvdnb9zLKk4Vw
BgwI+TbJG/WgaxSg0wH5n5nQYLblrugJf4pU5UzX2A5pSsddVBVeOQ6QnV9dR4b3YptluolaXVlU
Q/ZUdNlHeJFCkZ/RuF8ZebBxiB5Z4JYuo4I0swzocegsrbh8kra6LgiGxdO4rztMMgPQ4DJHR+Qp
bK7caG3EbAZiKghNMnW1ZbquSwzMXM93P4kMASzKr6PvJPMxuUjGeDxr0VA5ZvfsVsUuLPgIRZIt
MbMqt9bw3MRuc1MknOJI2/aZSkxStt1WW6NiTTdWNkHkjDw/jyYKbqu5KpEmLWdbFc6lgjTAVWvC
/+J73GVnWe1DaOdkwJ7cOCPIINVRF1u1jGadO15GxhRnTRmt0vSbBgMPKDdzAWLhs6s2K7D21xEZ
IKGLXq+PSNBpFULyAmhhCu8tG2wKi4ooLxTyoxBBq5dplN+MMUlkFpnDACKu/YZ4j4lTOUaVt456
AlDYtrRLS5XNXJc5wTtquu2d8mPursntwC1BMESp7NkJTBG3w4SQtei6CSwVr//mu3FE4Uq6LptN
tIFxyo4Euu5RVNY5y9ykMtA2Uh1JRYy7z2GhwAUltahq7LUN6w4NKdg3cxiitdtvk7ZZ2QG8YKk6
dF3grk9ZsF9wml/0/n/Pcvz/VHv/xpPwg9Pgd1f0Fx/CK+D0Bkz6d16Fv/VF3xoafrzQG+vCE5SO
ZjJC+GGefVuXn2xpb+r4rxd6dU381QWSEzfcPuP40z+4k+/AcmEtwZt9NRjDpfa//G/FnnwLOs4D
h2IKC9DkGOAHfvOEfrz1H/0a/7evefMb/Kk1kZKPQ+3/7zyF767x76dAxwIPhgkkiaaGDkiIx/rm
KZgfhIl+Xn9F8mLf+N0I+Qs9BTjC9Dgmw8m7HoT2AZCShUxwsrHwYU9dlTcPQnzQsFYaDAZMkRo8
h19tOOC6htAESemdzwHctgOHGUKy0AWlgu+eg/3BsakmqXSh4QEio/nVnsOXAYGL/10PQsWL62iY
YUlKoZVH4+67BwG7wCIdGgPvrzc1/P4MJvr0u56BxUthqYwECDEapIYJYfvmpTA/mNNQUHlONC8Z
E7/mYBDvnR2s6ffUgFvjYdMAPH//UqgfXNOliWuwojBJTHwuHvwvN0v+3UXzT5cLTYPSTrmAtcIS
Ni1m+uJvBoT4YNB3ZrA4rmXwVb/og9C/x5r8ye7hTx+E+cFlJCDlRzVGu12Y348IXh2dCrBJlwUn
/S+5XDDHT1SVd80QoPldmzUT+gAMl4lB8N2AsD44cChZoH9/DL/qgJje6Hc9CPQdVAHhPDEkJgAf
yvjvngQbTguqAjupSf7BZPlrzhHTxuddT0LH1WubulD53AVQswlw8d0cMQF/dMg+QkBQNH+5BzHt
pEz1vYun84EeyPROfOOJ/u45OI6qIQgy8CtPgKS/PyD+xsryx0lsHoTJ8+tBLXypv7GV/49f8PWY
9uMFvpxPXsMf/g1fev26yXH++5Vf/nCg/9ebafR1Wfzmf35dJr/99i+/348/+af39PUvN+FLdaqe
AjKDpmPpl7uczPj/+R/zU/J8qt+cIE2b2e/fN/IDBOaPt+CvrnsVIhibrv31UtNDETYf59e/+KkH
/29d+yZPwvT02+KlOCF85E6/XnL6GV9Of++9/7tTkrz89vySAK9pn978FrzG06b3vT/hDKDX9BN+
I06mOWXPL2/0dX+8a+/+MacqzN6QyP44EL330seT/3xKXrI3T4er8+L+AyNonlfP+afvrk1DwWUB
ee+d//CZcsD/fdV/75WRs4TdW6mky2mQte/9d/2vJmGohE/ffZrsvv+Rq6enMc/ezgVfzoz/wKd5
0TZtehre3Pq/T6Tvfep3p5bp9esTnqaBL9ee9Kl/zLf/t5lsfiqJdn0zDr9cnL3Rey++bk9d+FOK
yFRAeO/VN22Y/OTGJ6z0ey/NjYfZzxKvhPb+i7/yE8OfjBXxj7z7rzCy3/6aavbe53P86ZCZNpHv
vfK8zZ7D7JSyov/ss/0H3tW78Ck4vV25fx/x4h95nf6Sm/POl/Vf1fer9Zc7/wfeplk+nH72yKfa
4rs/1CB/O63/ftvTefy9l/4XjzQv25+9q1Mh7L2X/+nu5cvd/wNr3nX79DPG0lSPf++dz1/+3NPw
zmF4OP3GBBmF1U/e0KnY9N5b56H/kUDI1vFvZBD+5S/0s2PFH2W6Hw8bX9s5P/u2twep6SuekpdT
9V//DQAA//8=</cx:binary>
              </cx:geoCache>
            </cx:geography>
          </cx:layoutPr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14/relationships/chartEx" Target="../charts/chartEx1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95251</xdr:colOff>
      <xdr:row>6</xdr:row>
      <xdr:rowOff>42333</xdr:rowOff>
    </xdr:from>
    <xdr:to>
      <xdr:col>14</xdr:col>
      <xdr:colOff>751417</xdr:colOff>
      <xdr:row>33</xdr:row>
      <xdr:rowOff>137583</xdr:rowOff>
    </xdr:to>
    <xdr:sp macro="[0]!ESTADO" textlink="">
      <xdr:nvSpPr>
        <xdr:cNvPr id="3" name="Rectángulo 2">
          <a:extLst>
            <a:ext uri="{FF2B5EF4-FFF2-40B4-BE49-F238E27FC236}">
              <a16:creationId xmlns:a16="http://schemas.microsoft.com/office/drawing/2014/main" id="{8D7BA39E-C212-4566-89D8-1E8495E84C88}"/>
            </a:ext>
          </a:extLst>
        </xdr:cNvPr>
        <xdr:cNvSpPr/>
      </xdr:nvSpPr>
      <xdr:spPr>
        <a:xfrm>
          <a:off x="95251" y="1185333"/>
          <a:ext cx="11324166" cy="5238750"/>
        </a:xfrm>
        <a:prstGeom prst="rect">
          <a:avLst/>
        </a:prstGeom>
        <a:solidFill>
          <a:schemeClr val="tx2">
            <a:lumMod val="50000"/>
            <a:alpha val="60000"/>
          </a:schemeClr>
        </a:solidFill>
        <a:ln>
          <a:solidFill>
            <a:schemeClr val="tx2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s-CO" sz="1100"/>
        </a:p>
      </xdr:txBody>
    </xdr:sp>
    <xdr:clientData/>
  </xdr:twoCellAnchor>
  <xdr:twoCellAnchor>
    <xdr:from>
      <xdr:col>5</xdr:col>
      <xdr:colOff>47624</xdr:colOff>
      <xdr:row>0</xdr:row>
      <xdr:rowOff>161925</xdr:rowOff>
    </xdr:from>
    <xdr:to>
      <xdr:col>10</xdr:col>
      <xdr:colOff>419100</xdr:colOff>
      <xdr:row>3</xdr:row>
      <xdr:rowOff>142875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C264484-D6B5-4787-8804-AE02FE93F326}"/>
            </a:ext>
          </a:extLst>
        </xdr:cNvPr>
        <xdr:cNvSpPr txBox="1"/>
      </xdr:nvSpPr>
      <xdr:spPr>
        <a:xfrm>
          <a:off x="3857624" y="161925"/>
          <a:ext cx="4181476" cy="552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400" b="1" i="0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AVANCE ACCESO A TIERRAS PARA PROCESO DE REINCORPORACIÓN</a:t>
          </a:r>
          <a:endParaRPr lang="es-CO" sz="14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158004</xdr:colOff>
      <xdr:row>6</xdr:row>
      <xdr:rowOff>31749</xdr:rowOff>
    </xdr:from>
    <xdr:to>
      <xdr:col>15</xdr:col>
      <xdr:colOff>105833</xdr:colOff>
      <xdr:row>34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49D7F07-414E-4424-B02A-C46D2C719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54000</xdr:colOff>
      <xdr:row>5</xdr:row>
      <xdr:rowOff>35648</xdr:rowOff>
    </xdr:from>
    <xdr:to>
      <xdr:col>18</xdr:col>
      <xdr:colOff>368082</xdr:colOff>
      <xdr:row>10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NOMBRE ANTIGUO ETCR 1">
              <a:extLst>
                <a:ext uri="{FF2B5EF4-FFF2-40B4-BE49-F238E27FC236}">
                  <a16:creationId xmlns:a16="http://schemas.microsoft.com/office/drawing/2014/main" id="{AC1E92F6-561A-42E1-8473-C3367AF3F174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BRE ANTIGUO ETC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84000" y="988148"/>
              <a:ext cx="2600082" cy="101210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53999</xdr:colOff>
      <xdr:row>24</xdr:row>
      <xdr:rowOff>18574</xdr:rowOff>
    </xdr:from>
    <xdr:to>
      <xdr:col>18</xdr:col>
      <xdr:colOff>367392</xdr:colOff>
      <xdr:row>27</xdr:row>
      <xdr:rowOff>95249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ENDIENTES POR AVALÚO">
              <a:extLst>
                <a:ext uri="{FF2B5EF4-FFF2-40B4-BE49-F238E27FC236}">
                  <a16:creationId xmlns:a16="http://schemas.microsoft.com/office/drawing/2014/main" id="{43EF87D9-E049-4BBE-B846-716D9027BD0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ENDIENTES POR AVALÚ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83999" y="4590574"/>
              <a:ext cx="2599393" cy="6481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53999</xdr:colOff>
      <xdr:row>27</xdr:row>
      <xdr:rowOff>141941</xdr:rowOff>
    </xdr:from>
    <xdr:to>
      <xdr:col>18</xdr:col>
      <xdr:colOff>367392</xdr:colOff>
      <xdr:row>30</xdr:row>
      <xdr:rowOff>135641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BLOQUEO ACLARACIÓN CABIDA Y LINDEROS">
              <a:extLst>
                <a:ext uri="{FF2B5EF4-FFF2-40B4-BE49-F238E27FC236}">
                  <a16:creationId xmlns:a16="http://schemas.microsoft.com/office/drawing/2014/main" id="{3A5AB5BF-2596-4055-BB92-053657A19FF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LOQUEO ACLARACIÓN CABIDA Y LINDERO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84000" y="5285441"/>
              <a:ext cx="2599200" cy="5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54000</xdr:colOff>
      <xdr:row>30</xdr:row>
      <xdr:rowOff>189410</xdr:rowOff>
    </xdr:from>
    <xdr:to>
      <xdr:col>18</xdr:col>
      <xdr:colOff>367200</xdr:colOff>
      <xdr:row>33</xdr:row>
      <xdr:rowOff>158737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VISITA TÉCNICA PROGRAMADA">
              <a:extLst>
                <a:ext uri="{FF2B5EF4-FFF2-40B4-BE49-F238E27FC236}">
                  <a16:creationId xmlns:a16="http://schemas.microsoft.com/office/drawing/2014/main" id="{98E92A40-326C-4142-B8F8-103BDB02B97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ISITA TÉCNICA PROGRAMAD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84000" y="5904410"/>
              <a:ext cx="2599200" cy="5408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54000</xdr:colOff>
      <xdr:row>18</xdr:row>
      <xdr:rowOff>180135</xdr:rowOff>
    </xdr:from>
    <xdr:to>
      <xdr:col>18</xdr:col>
      <xdr:colOff>367200</xdr:colOff>
      <xdr:row>23</xdr:row>
      <xdr:rowOff>134835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AVANCE">
              <a:extLst>
                <a:ext uri="{FF2B5EF4-FFF2-40B4-BE49-F238E27FC236}">
                  <a16:creationId xmlns:a16="http://schemas.microsoft.com/office/drawing/2014/main" id="{C7062BCA-CCDF-4B90-A313-5DC1D0A600AB}"/>
                </a:ext>
                <a:ext uri="{C183D7F6-B498-43B3-948B-1728B52AA6E4}">
                  <adec:decorative xmlns:adec="http://schemas.microsoft.com/office/drawing/2017/decorative" xmlns="" val="0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VANC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84000" y="3609135"/>
              <a:ext cx="2599200" cy="907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15</xdr:col>
      <xdr:colOff>47625</xdr:colOff>
      <xdr:row>10</xdr:row>
      <xdr:rowOff>176148</xdr:rowOff>
    </xdr:from>
    <xdr:to>
      <xdr:col>18</xdr:col>
      <xdr:colOff>367393</xdr:colOff>
      <xdr:row>18</xdr:row>
      <xdr:rowOff>122466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UJETO A">
              <a:extLst>
                <a:ext uri="{FF2B5EF4-FFF2-40B4-BE49-F238E27FC236}">
                  <a16:creationId xmlns:a16="http://schemas.microsoft.com/office/drawing/2014/main" id="{F09EB107-2C91-42DE-812E-68AA3C7280B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UJETO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77625" y="2081148"/>
              <a:ext cx="2605768" cy="147031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2</xdr:row>
      <xdr:rowOff>7793</xdr:rowOff>
    </xdr:from>
    <xdr:to>
      <xdr:col>23</xdr:col>
      <xdr:colOff>438150</xdr:colOff>
      <xdr:row>26</xdr:row>
      <xdr:rowOff>169718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D3B823B-0C85-4CB4-97EE-181D1BB008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30</xdr:row>
      <xdr:rowOff>3958</xdr:rowOff>
    </xdr:from>
    <xdr:to>
      <xdr:col>40</xdr:col>
      <xdr:colOff>-1</xdr:colOff>
      <xdr:row>55</xdr:row>
      <xdr:rowOff>138545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F2EAC2C-06C0-4EA6-8F88-7FF0541774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1047750</xdr:colOff>
      <xdr:row>66</xdr:row>
      <xdr:rowOff>155863</xdr:rowOff>
    </xdr:from>
    <xdr:to>
      <xdr:col>5</xdr:col>
      <xdr:colOff>1108364</xdr:colOff>
      <xdr:row>107</xdr:row>
      <xdr:rowOff>86590</xdr:rowOff>
    </xdr:to>
    <mc:AlternateContent xmlns:mc="http://schemas.openxmlformats.org/markup-compatibility/2006">
      <mc:Choice xmlns:cx4="http://schemas.microsoft.com/office/drawing/2016/5/10/chartex" xmlns="" Requires="cx4">
        <xdr:graphicFrame macro="">
          <xdr:nvGraphicFramePr>
            <xdr:cNvPr id="4" name="Gráfico 3">
              <a:extLst>
                <a:ext uri="{FF2B5EF4-FFF2-40B4-BE49-F238E27FC236}">
                  <a16:creationId xmlns:a16="http://schemas.microsoft.com/office/drawing/2014/main" id="{76694D5A-5377-4282-9E7E-A110FA48F8D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4" name="Rectángulo 3"/>
            <xdr:cNvSpPr>
              <a:spLocks noTextEdit="1"/>
            </xdr:cNvSpPr>
          </xdr:nvSpPr>
          <xdr:spPr>
            <a:xfrm>
              <a:off x="6810375" y="12919363"/>
              <a:ext cx="9461789" cy="77412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a Camila Rangel Barragan" refreshedDate="44033.471401157411" createdVersion="6" refreshedVersion="6" minRefreshableVersion="3" recordCount="30">
  <cacheSource type="worksheet">
    <worksheetSource ref="A1:BF31" sheet="BASE COMPLETA"/>
  </cacheSource>
  <cacheFields count="58">
    <cacheField name="N°" numFmtId="0">
      <sharedItems containsSemiMixedTypes="0" containsString="0" containsNumber="1" containsInteger="1" minValue="1" maxValue="24"/>
    </cacheField>
    <cacheField name="NOMBRE ANTIGUO ETCR" numFmtId="0">
      <sharedItems count="25">
        <s v="Los Monos"/>
        <s v="Las Colinas"/>
        <s v="La Fila"/>
        <s v="Llano Grande"/>
        <s v="La Variante"/>
        <s v="El Estrecho"/>
        <s v="Charras"/>
        <s v="El Oso"/>
        <s v="Filipinas"/>
        <s v="Mutatá"/>
        <s v="Miravalle"/>
        <s v="La Reforma"/>
        <s v="La Plancha"/>
        <s v="Pondores"/>
        <s v="Yarí"/>
        <s v="La Guajira"/>
        <s v="Caño El Indio"/>
        <s v="Carrizal"/>
        <s v="Agua Bonita"/>
        <s v="El Ceral"/>
        <s v="Monterredondo"/>
        <s v="La Pradera"/>
        <s v="San José de Oriente"/>
        <s v="Caracolí"/>
        <s v="Santa Lucia" u="1"/>
      </sharedItems>
    </cacheField>
    <cacheField name="MUNICIPIO" numFmtId="0">
      <sharedItems/>
    </cacheField>
    <cacheField name="DEPARTAMENTO" numFmtId="0">
      <sharedItems/>
    </cacheField>
    <cacheField name="ESTADO" numFmtId="0">
      <sharedItems/>
    </cacheField>
    <cacheField name="NOMBRE DEL PREDIO" numFmtId="0">
      <sharedItems count="23">
        <s v="No Aplica"/>
        <s v="Agua Linda"/>
        <s v="El Panorama"/>
        <s v="El Llano"/>
        <s v="Chillalde"/>
        <s v="La Florida"/>
        <s v="Payandeces Dos"/>
        <s v="Loma Linda"/>
        <s v="Santo Domingo"/>
        <s v="El Berlín"/>
        <s v="La Esperanza"/>
        <s v="Becuarando"/>
        <s v="El Porvenir"/>
        <s v="La Barcelona"/>
        <s v="La Esmeralda Uno"/>
        <s v="El Salado"/>
        <s v="Las Palmas"/>
        <s v="Santa Ana"/>
        <s v="Portobello"/>
        <s v="El Cortijo Dos"/>
        <s v="Paraje de Palmeras"/>
        <s v="Puente Natural"/>
        <s v="Pendiente"/>
      </sharedItems>
    </cacheField>
    <cacheField name="FMI" numFmtId="0">
      <sharedItems/>
    </cacheField>
    <cacheField name="ÁREA Ha" numFmtId="0">
      <sharedItems containsMixedTypes="1" containsNumber="1" minValue="4.1186999999999996" maxValue="153.02000000000001"/>
    </cacheField>
    <cacheField name="MUNICIPIO2" numFmtId="0">
      <sharedItems/>
    </cacheField>
    <cacheField name="DEPARTAMENTO2" numFmtId="0">
      <sharedItems/>
    </cacheField>
    <cacheField name="BUSQUEDA DE PREDIOS" numFmtId="0">
      <sharedItems/>
    </cacheField>
    <cacheField name="% BUSQUEDA DE PREDIOS" numFmtId="9">
      <sharedItems containsSemiMixedTypes="0" containsString="0" containsNumber="1" minValue="0" maxValue="0.15"/>
    </cacheField>
    <cacheField name="RESPONSABLE" numFmtId="0">
      <sharedItems/>
    </cacheField>
    <cacheField name="ANALISIS PRELIMINAR DEL PREDIO" numFmtId="0">
      <sharedItems/>
    </cacheField>
    <cacheField name="VIABLE" numFmtId="0">
      <sharedItems/>
    </cacheField>
    <cacheField name="RESPONSABLE2" numFmtId="0">
      <sharedItems/>
    </cacheField>
    <cacheField name="% ANALISIS" numFmtId="9">
      <sharedItems containsSemiMixedTypes="0" containsString="0" containsNumber="1" minValue="0" maxValue="0.1"/>
    </cacheField>
    <cacheField name="Naturaleza" numFmtId="0">
      <sharedItems/>
    </cacheField>
    <cacheField name="% VIABILIDAD PRELIMINAR " numFmtId="9">
      <sharedItems containsSemiMixedTypes="0" containsString="0" containsNumber="1" minValue="0" maxValue="0.25"/>
    </cacheField>
    <cacheField name="SOLICITUD DE COMPRA" numFmtId="0">
      <sharedItems containsDate="1" containsMixedTypes="1" minDate="2020-06-19T00:00:00" maxDate="2020-06-20T00:00:00"/>
    </cacheField>
    <cacheField name="RESPONSABLE3" numFmtId="0">
      <sharedItems/>
    </cacheField>
    <cacheField name="OFERTA VOLUNTARIA" numFmtId="0">
      <sharedItems/>
    </cacheField>
    <cacheField name="OFICIO SOLICITUD DE COMPRA" numFmtId="0">
      <sharedItems containsDate="1" containsMixedTypes="1" minDate="2017-11-01T00:00:00" maxDate="2020-07-08T00:00:00"/>
    </cacheField>
    <cacheField name="% SOLICITUD FORMAL DEL PREDIO A LA ANT" numFmtId="9">
      <sharedItems containsSemiMixedTypes="0" containsString="0" containsNumber="1" minValue="0" maxValue="0.05"/>
    </cacheField>
    <cacheField name="ESTUDIO PRELIMINAR DE TITULOS ANT" numFmtId="0">
      <sharedItems/>
    </cacheField>
    <cacheField name="SOLICITUD DE CONCEPTOS AMBIENTALES Y DE USO" numFmtId="0">
      <sharedItems/>
    </cacheField>
    <cacheField name="RESPONSABLE CONCEPTO DE USO ALCADÍA" numFmtId="0">
      <sharedItems/>
    </cacheField>
    <cacheField name="RESPONSABLE CONCEPTO AMBIENTAL CAR" numFmtId="0">
      <sharedItems/>
    </cacheField>
    <cacheField name="% ESTUDIO DE TITULOS Y SOLICITUD DE CONCEPTOS" numFmtId="9">
      <sharedItems containsSemiMixedTypes="0" containsString="0" containsNumber="1" minValue="0" maxValue="0.05"/>
    </cacheField>
    <cacheField name="ESTUDIO PRELIMINAR TOPOGRAFÍA Y AGRONOMÍA" numFmtId="0">
      <sharedItems/>
    </cacheField>
    <cacheField name="VISITA TÉCNICA LEVANTAMIENTO TOPOGRÁFICO Y AGRONÓMICO" numFmtId="0">
      <sharedItems/>
    </cacheField>
    <cacheField name="INFORME VISITA TÉCNICA LEVANTAMIENTO TOPOGRÁFICO Y AGRONÓMICO" numFmtId="0">
      <sharedItems/>
    </cacheField>
    <cacheField name="REALIZAR ESTUDIO COMPLEMENTARIO DE TITULOS" numFmtId="0">
      <sharedItems/>
    </cacheField>
    <cacheField name="% RESULTADO VISITA TÉCNICA" numFmtId="9">
      <sharedItems containsSemiMixedTypes="0" containsString="0" containsNumber="1" minValue="0" maxValue="0.4"/>
    </cacheField>
    <cacheField name="RECTIFICACIONES Y/O ACLARACIONES CABIDA Y LINDERO" numFmtId="0">
      <sharedItems/>
    </cacheField>
    <cacheField name="RESPONSABLE4" numFmtId="0">
      <sharedItems/>
    </cacheField>
    <cacheField name="TRAMITE SURTIDO" numFmtId="0">
      <sharedItems/>
    </cacheField>
    <cacheField name="ACTUALIZACIÓN" numFmtId="0">
      <sharedItems/>
    </cacheField>
    <cacheField name="% TRÁMITE CABIDA Y LINDEROS" numFmtId="9">
      <sharedItems containsSemiMixedTypes="0" containsString="0" containsNumber="1" minValue="0" maxValue="0.2"/>
    </cacheField>
    <cacheField name="SOLICITUD AVALÚO" numFmtId="0">
      <sharedItems/>
    </cacheField>
    <cacheField name="AVALÚO" numFmtId="0">
      <sharedItems/>
    </cacheField>
    <cacheField name="CONTROL DE AVALÚO" numFmtId="0">
      <sharedItems/>
    </cacheField>
    <cacheField name="% AVALÚO" numFmtId="9">
      <sharedItems containsSemiMixedTypes="0" containsString="0" containsNumber="1" minValue="0" maxValue="0.05"/>
    </cacheField>
    <cacheField name="SOLICITUD DE VIABILIDAD OFICINA JURÍDICA" numFmtId="0">
      <sharedItems/>
    </cacheField>
    <cacheField name="APERTURA DE FOLIO" numFmtId="0">
      <sharedItems/>
    </cacheField>
    <cacheField name="OFERTA AL PROPIETARIO E INSCRIPCIÓN " numFmtId="0">
      <sharedItems/>
    </cacheField>
    <cacheField name="% ACEPTACIÓN OFERTA" numFmtId="9">
      <sharedItems containsSemiMixedTypes="0" containsString="0" containsNumber="1" minValue="0" maxValue="0.1"/>
    </cacheField>
    <cacheField name="ELABORAR MINUTA Y PROTOCOLIZACIÓN " numFmtId="0">
      <sharedItems/>
    </cacheField>
    <cacheField name="ACTA DE ENTREGA DEL PREDIO" numFmtId="0">
      <sharedItems/>
    </cacheField>
    <cacheField name="PAGO Y FIN DEL PROCESO" numFmtId="0">
      <sharedItems/>
    </cacheField>
    <cacheField name="% PROTOCOLIZACION, ENTREGA Y PAGO" numFmtId="9">
      <sharedItems containsSemiMixedTypes="0" containsString="0" containsNumber="1" minValue="0" maxValue="0.1"/>
    </cacheField>
    <cacheField name="VALOR ESTIMADO" numFmtId="0">
      <sharedItems containsMixedTypes="1" containsNumber="1" minValue="82105590" maxValue="1750000000"/>
    </cacheField>
    <cacheField name="% AVANCE ACCESO DE COMPRA" numFmtId="9">
      <sharedItems containsSemiMixedTypes="0" containsString="0" containsNumber="1" minValue="0" maxValue="1"/>
    </cacheField>
    <cacheField name="AVANCE" numFmtId="0">
      <sharedItems count="6">
        <s v="100% - 90%"/>
        <s v="89% - 70%"/>
        <s v="69% - 40%"/>
        <s v="39% - 25%"/>
        <s v="24% - 15%"/>
        <s v="14% - 0%"/>
      </sharedItems>
    </cacheField>
    <cacheField name="PENDIENTES POR AVALÚO" numFmtId="0">
      <sharedItems count="2">
        <s v="No Aplica"/>
        <s v="Aplica"/>
      </sharedItems>
    </cacheField>
    <cacheField name="BLOQUEO ACLARACIÓN CABIDA Y LINDEROS" numFmtId="0">
      <sharedItems count="2">
        <s v="No Aplica"/>
        <s v="Aplica"/>
      </sharedItems>
    </cacheField>
    <cacheField name="VISITA TÉCNICA PROGRAMADA" numFmtId="0">
      <sharedItems count="2">
        <s v="No Aplica"/>
        <s v="Aplica"/>
      </sharedItems>
    </cacheField>
    <cacheField name="SUJETO A" numFmtId="0">
      <sharedItems count="5">
        <s v="Pendiente de un tercero"/>
        <s v="Compra directa"/>
        <s v="Baldío"/>
        <s v="Pendiente Farc"/>
        <s v="Decisión de un tercero" u="1"/>
      </sharedItems>
    </cacheField>
  </cacheFields>
  <extLst>
    <ext xmlns:x14="http://schemas.microsoft.com/office/spreadsheetml/2009/9/main" uri="{725AE2AE-9491-48be-B2B4-4EB974FC3084}">
      <x14:pivotCacheDefinition pivotCacheId="308374817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Adrian Mauricio Rojas Maldonado" refreshedDate="44041.375149305553" createdVersion="6" refreshedVersion="6" minRefreshableVersion="3" recordCount="30">
  <cacheSource type="worksheet">
    <worksheetSource ref="A1:BA31" sheet="BASE COMPLETA"/>
  </cacheSource>
  <cacheFields count="53">
    <cacheField name="N°" numFmtId="0">
      <sharedItems containsSemiMixedTypes="0" containsString="0" containsNumber="1" containsInteger="1" minValue="1" maxValue="24"/>
    </cacheField>
    <cacheField name="NOMBRE ANTIGUO ETCR" numFmtId="0">
      <sharedItems count="24">
        <s v="Los Monos"/>
        <s v="Las Colinas"/>
        <s v="La Fila"/>
        <s v="Llano Grande"/>
        <s v="La Variante"/>
        <s v="El Estrecho"/>
        <s v="Charras"/>
        <s v="El Oso"/>
        <s v="Filipinas"/>
        <s v="Mutatá"/>
        <s v="Miravalle"/>
        <s v="La Reforma"/>
        <s v="La Plancha"/>
        <s v="Pondores"/>
        <s v="Yarí"/>
        <s v="La Guajira"/>
        <s v="Caño El Indio"/>
        <s v="Carrizal"/>
        <s v="Agua Bonita"/>
        <s v="El Ceral"/>
        <s v="Monterredondo"/>
        <s v="La Pradera"/>
        <s v="San José de Oriente"/>
        <s v="Caracolí"/>
      </sharedItems>
    </cacheField>
    <cacheField name="MUNICIPIO" numFmtId="0">
      <sharedItems/>
    </cacheField>
    <cacheField name="DEPARTAMENTO" numFmtId="0">
      <sharedItems count="13">
        <s v="Cauca"/>
        <s v="Guaviare"/>
        <s v="Tolima"/>
        <s v="Antioquia"/>
        <s v="Nariño"/>
        <s v="Arauca"/>
        <s v="Caquetá"/>
        <s v="Meta"/>
        <s v="La Guajira"/>
        <s v="Norte de Santander"/>
        <s v="Putumayo"/>
        <s v="Cesar"/>
        <s v="Chocó"/>
      </sharedItems>
    </cacheField>
    <cacheField name="ESTADO" numFmtId="0">
      <sharedItems/>
    </cacheField>
    <cacheField name="NOMBRE DEL PREDIO" numFmtId="0">
      <sharedItems count="23">
        <s v="No Aplica"/>
        <s v="Agua Linda"/>
        <s v="El Panorama"/>
        <s v="El Llano"/>
        <s v="Chillalde"/>
        <s v="La Florida"/>
        <s v="Payandeces Dos"/>
        <s v="Loma Linda"/>
        <s v="Santo Domingo"/>
        <s v="El Berlín"/>
        <s v="La Esperanza"/>
        <s v="Becuarando"/>
        <s v="El Porvenir"/>
        <s v="La Barcelona"/>
        <s v="La Esmeralda Uno"/>
        <s v="El Salado"/>
        <s v="Las Palmas"/>
        <s v="Santa Ana"/>
        <s v="Portobello"/>
        <s v="El Cortijo Dos"/>
        <s v="Paraje de Palmeras"/>
        <s v="Puente Natural"/>
        <s v="Pendiente"/>
      </sharedItems>
    </cacheField>
    <cacheField name="FMI" numFmtId="0">
      <sharedItems/>
    </cacheField>
    <cacheField name="ÁREA Ha" numFmtId="0">
      <sharedItems containsMixedTypes="1" containsNumber="1" minValue="4.1186999999999996" maxValue="153.02000000000001"/>
    </cacheField>
    <cacheField name="MUNICIPIO2" numFmtId="0">
      <sharedItems/>
    </cacheField>
    <cacheField name="DEPARTAMENTO2" numFmtId="0">
      <sharedItems/>
    </cacheField>
    <cacheField name="BUSQUEDA DE PREDIOS" numFmtId="0">
      <sharedItems/>
    </cacheField>
    <cacheField name="% BUSQUEDA DE PREDIOS" numFmtId="9">
      <sharedItems containsSemiMixedTypes="0" containsString="0" containsNumber="1" minValue="0" maxValue="0.15"/>
    </cacheField>
    <cacheField name="RESPONSABLE" numFmtId="0">
      <sharedItems/>
    </cacheField>
    <cacheField name="ANALISIS PRELIMINAR DEL PREDIO" numFmtId="0">
      <sharedItems/>
    </cacheField>
    <cacheField name="VIABLE" numFmtId="0">
      <sharedItems/>
    </cacheField>
    <cacheField name="RESPONSABLE2" numFmtId="0">
      <sharedItems/>
    </cacheField>
    <cacheField name="% ANALISIS" numFmtId="9">
      <sharedItems containsSemiMixedTypes="0" containsString="0" containsNumber="1" minValue="0" maxValue="0.1"/>
    </cacheField>
    <cacheField name="Naturaleza" numFmtId="0">
      <sharedItems/>
    </cacheField>
    <cacheField name="% VIABILIDAD PRELIMINAR " numFmtId="9">
      <sharedItems containsSemiMixedTypes="0" containsString="0" containsNumber="1" minValue="0" maxValue="0.25"/>
    </cacheField>
    <cacheField name="SOLICITUD DE COMPRA" numFmtId="0">
      <sharedItems containsDate="1" containsMixedTypes="1" minDate="2020-06-19T00:00:00" maxDate="2020-06-20T00:00:00"/>
    </cacheField>
    <cacheField name="RESPONSABLE3" numFmtId="0">
      <sharedItems/>
    </cacheField>
    <cacheField name="OFERTA VOLUNTARIA" numFmtId="0">
      <sharedItems/>
    </cacheField>
    <cacheField name="OFICIO SOLICITUD DE COMPRA" numFmtId="0">
      <sharedItems containsDate="1" containsMixedTypes="1" minDate="2017-11-01T00:00:00" maxDate="2020-07-08T00:00:00"/>
    </cacheField>
    <cacheField name="% SOLICITUD FORMAL DEL PREDIO A LA ANT" numFmtId="9">
      <sharedItems containsSemiMixedTypes="0" containsString="0" containsNumber="1" minValue="0" maxValue="0.05"/>
    </cacheField>
    <cacheField name="ESTUDIO PRELIMINAR DE TITULOS ANT" numFmtId="0">
      <sharedItems/>
    </cacheField>
    <cacheField name="SOLICITUD DE CONCEPTOS AMBIENTALES Y DE USO" numFmtId="0">
      <sharedItems/>
    </cacheField>
    <cacheField name="RESPONSABLE CONCEPTO DE USO ALCADÍA" numFmtId="0">
      <sharedItems/>
    </cacheField>
    <cacheField name="RESPONSABLE CONCEPTO AMBIENTAL CAR" numFmtId="0">
      <sharedItems/>
    </cacheField>
    <cacheField name="% ESTUDIO DE TITULOS Y SOLICITUD DE CONCEPTOS" numFmtId="9">
      <sharedItems containsSemiMixedTypes="0" containsString="0" containsNumber="1" minValue="0" maxValue="0.05"/>
    </cacheField>
    <cacheField name="ESTUDIO PRELIMINAR TOPOGRAFÍA Y AGRONOMÍA" numFmtId="0">
      <sharedItems/>
    </cacheField>
    <cacheField name="VISITA TÉCNICA LEVANTAMIENTO TOPOGRÁFICO Y AGRONÓMICO" numFmtId="0">
      <sharedItems/>
    </cacheField>
    <cacheField name="INFORME VISITA TÉCNICA LEVANTAMIENTO TOPOGRÁFICO Y AGRONÓMICO" numFmtId="0">
      <sharedItems/>
    </cacheField>
    <cacheField name="REALIZAR ESTUDIO COMPLEMENTARIO DE TITULOS" numFmtId="0">
      <sharedItems/>
    </cacheField>
    <cacheField name="% RESULTADO VISITA TÉCNICA" numFmtId="9">
      <sharedItems containsSemiMixedTypes="0" containsString="0" containsNumber="1" minValue="0" maxValue="0.4"/>
    </cacheField>
    <cacheField name="RECTIFICACIONES Y/O ACLARACIONES CABIDA Y LINDERO" numFmtId="0">
      <sharedItems/>
    </cacheField>
    <cacheField name="RESPONSABLE4" numFmtId="0">
      <sharedItems/>
    </cacheField>
    <cacheField name="TRAMITE SURTIDO" numFmtId="0">
      <sharedItems/>
    </cacheField>
    <cacheField name="ACTUALIZACIÓN" numFmtId="0">
      <sharedItems/>
    </cacheField>
    <cacheField name="% TRÁMITE CABIDA Y LINDEROS" numFmtId="9">
      <sharedItems containsSemiMixedTypes="0" containsString="0" containsNumber="1" minValue="0" maxValue="0.2"/>
    </cacheField>
    <cacheField name="SOLICITUD AVALÚO" numFmtId="0">
      <sharedItems/>
    </cacheField>
    <cacheField name="AVALÚO" numFmtId="0">
      <sharedItems/>
    </cacheField>
    <cacheField name="CONTROL DE AVALÚO" numFmtId="0">
      <sharedItems/>
    </cacheField>
    <cacheField name="% AVALÚO" numFmtId="9">
      <sharedItems containsSemiMixedTypes="0" containsString="0" containsNumber="1" minValue="0" maxValue="0.05"/>
    </cacheField>
    <cacheField name="SOLICITUD DE VIABILIDAD OFICINA JURÍDICA" numFmtId="0">
      <sharedItems/>
    </cacheField>
    <cacheField name="APERTURA DE FOLIO" numFmtId="0">
      <sharedItems/>
    </cacheField>
    <cacheField name="OFERTA AL PROPIETARIO E INSCRIPCIÓN " numFmtId="0">
      <sharedItems/>
    </cacheField>
    <cacheField name="% ACEPTACIÓN OFERTA" numFmtId="9">
      <sharedItems containsSemiMixedTypes="0" containsString="0" containsNumber="1" minValue="0" maxValue="0.1"/>
    </cacheField>
    <cacheField name="ELABORAR MINUTA Y PROTOCOLIZACIÓN " numFmtId="0">
      <sharedItems/>
    </cacheField>
    <cacheField name="ACTA DE ENTREGA DEL PREDIO" numFmtId="0">
      <sharedItems/>
    </cacheField>
    <cacheField name="PAGO Y FIN DEL PROCESO" numFmtId="0">
      <sharedItems/>
    </cacheField>
    <cacheField name="% PROTOCOLIZACION, ENTREGA Y PAGO" numFmtId="9">
      <sharedItems containsSemiMixedTypes="0" containsString="0" containsNumber="1" minValue="0" maxValue="0.1"/>
    </cacheField>
    <cacheField name="VALOR ESTIMADO" numFmtId="0">
      <sharedItems containsMixedTypes="1" containsNumber="1" minValue="82105590" maxValue="1750000000"/>
    </cacheField>
    <cacheField name="% AVANCE ACCESO DE COMPRA" numFmtId="9">
      <sharedItems containsSemiMixedTypes="0" containsString="0" containsNumber="1" minValue="0" maxValue="1"/>
    </cacheField>
  </cacheFields>
  <extLst>
    <ext xmlns:x14="http://schemas.microsoft.com/office/spreadsheetml/2009/9/main" uri="{725AE2AE-9491-48be-B2B4-4EB974FC3084}">
      <x14:pivotCacheDefinition pivotCacheId="24323936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">
  <r>
    <n v="10"/>
    <x v="0"/>
    <s v="Caldono"/>
    <s v="Cauca"/>
    <s v="Mismo Predio "/>
    <x v="0"/>
    <s v="No Aplica"/>
    <n v="4.4625000000000004"/>
    <s v="No Aplica"/>
    <s v="No Aplica"/>
    <s v="No Aplica"/>
    <n v="0.15"/>
    <s v="No Aplica"/>
    <s v="No Aplica"/>
    <s v="No Aplica"/>
    <s v="No Aplica"/>
    <n v="0.1"/>
    <s v="Étnico"/>
    <n v="0.25"/>
    <s v="No Aplica"/>
    <s v="No Aplica"/>
    <s v="No Aplica"/>
    <s v="No Aplica"/>
    <n v="0.05"/>
    <s v="No Aplica"/>
    <s v="No Aplica"/>
    <s v="No Aplica"/>
    <s v="No Aplica"/>
    <n v="0.05"/>
    <s v="Ok"/>
    <s v="Ok"/>
    <s v="Ok"/>
    <s v="No Aplica"/>
    <n v="0.4"/>
    <s v="No Aplica"/>
    <s v="No Aplica"/>
    <s v="No Aplica"/>
    <s v="No Aplica"/>
    <n v="0"/>
    <s v="No Aplica"/>
    <s v="No Aplica"/>
    <s v="No Aplica"/>
    <n v="0.05"/>
    <s v="No Aplica"/>
    <s v="No Aplica"/>
    <s v="No Aplica"/>
    <n v="0.1"/>
    <s v="No Aplica"/>
    <s v="No Aplica"/>
    <s v="No Aplica"/>
    <n v="0.1"/>
    <s v="No Aplica"/>
    <n v="1"/>
    <x v="0"/>
    <x v="0"/>
    <x v="0"/>
    <x v="0"/>
    <x v="0"/>
  </r>
  <r>
    <n v="15"/>
    <x v="1"/>
    <s v="San José del Guaviare"/>
    <s v="Guaviare"/>
    <s v="Mismo Predio "/>
    <x v="1"/>
    <s v="480-17329"/>
    <n v="71"/>
    <s v="No Aplica"/>
    <s v="No Aplica"/>
    <s v="No Aplica"/>
    <n v="0.15"/>
    <s v="No Aplica"/>
    <s v="No Aplica"/>
    <s v="No Aplica"/>
    <s v="No Aplica"/>
    <n v="0.1"/>
    <s v="Privado"/>
    <n v="0.25"/>
    <s v="No Aplica"/>
    <s v="No Aplica"/>
    <s v="Ok"/>
    <d v="2017-11-01T00:00:00"/>
    <n v="0.05"/>
    <s v="Ok"/>
    <s v="Ok"/>
    <s v="Ok"/>
    <s v="Ok"/>
    <n v="0.05"/>
    <s v="Ok"/>
    <s v="Ok"/>
    <s v="Ok"/>
    <s v="Ok"/>
    <n v="0.4"/>
    <s v="No Aplica"/>
    <s v="No Aplica"/>
    <s v="No Aplica"/>
    <s v="No Aplica"/>
    <n v="0"/>
    <s v="Ok"/>
    <s v="Ok"/>
    <s v="Ok"/>
    <n v="0.05"/>
    <s v="Ok"/>
    <s v="No Aplica"/>
    <s v="Ok"/>
    <n v="0.1"/>
    <s v="Pendiente"/>
    <s v="Pendiente"/>
    <s v="Pendiente"/>
    <n v="0.1"/>
    <n v="552302231"/>
    <n v="1"/>
    <x v="0"/>
    <x v="0"/>
    <x v="0"/>
    <x v="0"/>
    <x v="1"/>
  </r>
  <r>
    <n v="24"/>
    <x v="2"/>
    <s v="Icononzo"/>
    <s v="Tolima"/>
    <s v="Mismo Predio "/>
    <x v="2"/>
    <s v="366-25191"/>
    <n v="22.854299999999999"/>
    <s v="No Aplica"/>
    <s v="No Aplica"/>
    <s v="No Aplica"/>
    <n v="0.15"/>
    <s v="No Aplica"/>
    <s v="No Aplica"/>
    <s v="No Aplica"/>
    <s v="No Aplica"/>
    <n v="0.1"/>
    <s v="Privado"/>
    <n v="0.25"/>
    <s v="No Aplica"/>
    <s v="No Aplica"/>
    <s v="Ok"/>
    <d v="2017-11-01T00:00:00"/>
    <n v="0.05"/>
    <s v="Ok"/>
    <s v="Ok"/>
    <s v="Ok"/>
    <s v="Ok"/>
    <n v="0.05"/>
    <s v="Ok"/>
    <s v="Ok"/>
    <s v="Ok"/>
    <s v="Ok"/>
    <n v="0.2"/>
    <s v="Aplica"/>
    <s v="IGAC"/>
    <s v="Ok"/>
    <s v="Ok"/>
    <n v="0.2"/>
    <s v="Ok"/>
    <s v="Ok"/>
    <s v="Ok"/>
    <n v="0.05"/>
    <s v="Ok"/>
    <s v="No Aplica"/>
    <s v="Ok"/>
    <n v="0.1"/>
    <s v="En Proceso"/>
    <s v="Pendiente"/>
    <s v="Pendiente"/>
    <n v="0.02"/>
    <n v="491552300.25"/>
    <n v="0.92"/>
    <x v="0"/>
    <x v="0"/>
    <x v="0"/>
    <x v="0"/>
    <x v="1"/>
  </r>
  <r>
    <n v="1"/>
    <x v="3"/>
    <s v="Dabeiba"/>
    <s v="Antioquia"/>
    <s v="Mismo Predio "/>
    <x v="3"/>
    <s v="007-14532"/>
    <n v="17.505400000000002"/>
    <s v="No Aplica"/>
    <s v="No Aplica"/>
    <s v="No Aplica"/>
    <n v="0.15"/>
    <s v="No Aplica"/>
    <s v="No Aplica"/>
    <s v="No Aplica"/>
    <s v="No Aplica"/>
    <n v="0.1"/>
    <s v="Privado"/>
    <n v="0.25"/>
    <s v="No Aplica"/>
    <s v="No Aplica"/>
    <s v="Ok"/>
    <d v="2019-04-23T00:00:00"/>
    <n v="0.05"/>
    <s v="Ok"/>
    <s v="Ok"/>
    <s v="Ok"/>
    <s v="Ok"/>
    <n v="0.05"/>
    <s v="Ok"/>
    <s v="Ok"/>
    <s v="Ok"/>
    <s v="Ok"/>
    <n v="0.2"/>
    <s v="Aplica"/>
    <s v="Catastro Antioquia"/>
    <s v="Ok"/>
    <s v="Ok"/>
    <n v="0.2"/>
    <s v="En Trámite"/>
    <s v="Pendiente"/>
    <s v="Pendiente"/>
    <n v="0.01"/>
    <s v="Pendiente"/>
    <s v="No Aplica"/>
    <s v="Pendiente"/>
    <n v="0"/>
    <s v="Pendiente"/>
    <s v="Pendiente"/>
    <s v="Pendiente"/>
    <n v="0"/>
    <n v="160000000"/>
    <n v="0.76"/>
    <x v="1"/>
    <x v="1"/>
    <x v="0"/>
    <x v="0"/>
    <x v="1"/>
  </r>
  <r>
    <n v="20"/>
    <x v="4"/>
    <s v="San Andres de Tumaco"/>
    <s v="Nariño"/>
    <s v="Traslado Concertado"/>
    <x v="4"/>
    <s v="252-2537"/>
    <n v="4.1186999999999996"/>
    <s v="San Andres de Tumaco"/>
    <s v="Nariño"/>
    <s v="Ok"/>
    <n v="0.15"/>
    <s v="FARC"/>
    <s v="Ok"/>
    <s v="Aplica"/>
    <s v="ARN"/>
    <n v="0.1"/>
    <s v="Privado"/>
    <n v="0.25"/>
    <s v="Ok"/>
    <s v="FARC"/>
    <s v="Ok"/>
    <d v="2019-12-23T00:00:00"/>
    <n v="0.05"/>
    <s v="Ok"/>
    <s v="Ok"/>
    <s v="Ok"/>
    <s v="Ok"/>
    <n v="0.05"/>
    <s v="Ok"/>
    <s v="Ok"/>
    <s v="Ok"/>
    <s v="Ok"/>
    <n v="0.4"/>
    <s v="No Aplica"/>
    <s v="No Aplica"/>
    <s v="No Aplica"/>
    <s v="No Aplica"/>
    <n v="0"/>
    <s v="En Trámite"/>
    <s v="Pendiente"/>
    <s v="Pendiente"/>
    <n v="0.01"/>
    <s v="Pendiente"/>
    <s v="No Aplica"/>
    <s v="Pendiente"/>
    <n v="0"/>
    <s v="Pendiente"/>
    <s v="Pendiente"/>
    <s v="Pendiente"/>
    <n v="0"/>
    <n v="82365000"/>
    <n v="0.76"/>
    <x v="1"/>
    <x v="1"/>
    <x v="0"/>
    <x v="0"/>
    <x v="1"/>
  </r>
  <r>
    <n v="20"/>
    <x v="4"/>
    <s v="San Andres de Tumaco"/>
    <s v="Nariño"/>
    <s v="Traslado Concertado"/>
    <x v="5"/>
    <s v="252-27006"/>
    <n v="4.1375000000000002"/>
    <s v="San Andres de Tumaco"/>
    <s v="Nariño"/>
    <s v="Ok"/>
    <n v="0.15"/>
    <s v="FARC"/>
    <s v="Ok"/>
    <s v="Aplica"/>
    <s v="ARN"/>
    <n v="0.1"/>
    <s v="Privado"/>
    <n v="0.25"/>
    <s v="Ok"/>
    <s v="FARC"/>
    <s v="Ok"/>
    <d v="2019-12-23T00:00:00"/>
    <n v="0.05"/>
    <s v="Ok"/>
    <s v="Ok"/>
    <s v="Ok"/>
    <s v="Ok"/>
    <n v="0.05"/>
    <s v="Ok"/>
    <s v="Ok"/>
    <s v="Ok"/>
    <s v="Ok"/>
    <n v="0.4"/>
    <s v="No Aplica"/>
    <s v="No Aplica"/>
    <s v="No Aplica"/>
    <s v="No Aplica"/>
    <n v="0"/>
    <s v="En Trámite"/>
    <s v="Pendiente"/>
    <s v="Pendiente"/>
    <n v="0.01"/>
    <s v="Pendiente"/>
    <s v="No Aplica"/>
    <s v="Pendiente"/>
    <n v="0"/>
    <s v="Pendiente"/>
    <s v="Pendiente"/>
    <s v="Pendiente"/>
    <n v="0"/>
    <n v="82750000"/>
    <n v="0.76"/>
    <x v="1"/>
    <x v="1"/>
    <x v="0"/>
    <x v="0"/>
    <x v="1"/>
  </r>
  <r>
    <n v="8"/>
    <x v="5"/>
    <s v="Patía"/>
    <s v="Cauca"/>
    <s v="Mismo Predio "/>
    <x v="6"/>
    <s v="128-25259"/>
    <n v="41.353400000000001"/>
    <s v="No Aplica"/>
    <s v="No Aplica"/>
    <s v="No Aplica"/>
    <n v="0.15"/>
    <s v="No Aplica"/>
    <s v="No Aplica"/>
    <s v="No Aplica"/>
    <s v="No Aplica"/>
    <n v="0.1"/>
    <s v="Privado"/>
    <n v="0.25"/>
    <s v="No Aplica"/>
    <s v="No Aplica"/>
    <s v="Ok"/>
    <d v="2020-01-30T00:00:00"/>
    <n v="0.05"/>
    <s v="Ok"/>
    <s v="Ok"/>
    <s v="Ok"/>
    <s v="Pendiente"/>
    <n v="0.03"/>
    <s v="Ok"/>
    <s v="Ok"/>
    <s v="Ok"/>
    <s v="Ok"/>
    <n v="0.4"/>
    <s v="No Aplica"/>
    <s v="No Aplica"/>
    <s v="No Aplica"/>
    <s v="No Aplica"/>
    <n v="0"/>
    <s v="En Trámite"/>
    <s v="Pendiente"/>
    <s v="Pendiente"/>
    <n v="0.01"/>
    <s v="Pendiente"/>
    <s v="No Aplica"/>
    <s v="Pendiente"/>
    <n v="0"/>
    <s v="Pendiente"/>
    <s v="Pendiente"/>
    <s v="Pendiente"/>
    <n v="0"/>
    <n v="800000000"/>
    <n v="0.74"/>
    <x v="1"/>
    <x v="1"/>
    <x v="0"/>
    <x v="0"/>
    <x v="1"/>
  </r>
  <r>
    <n v="16"/>
    <x v="6"/>
    <s v="San José del Guaviare"/>
    <s v="Guaviare"/>
    <s v="Traslado Concertado"/>
    <x v="7"/>
    <s v="480-18477"/>
    <n v="121.04130000000001"/>
    <s v="San José del Guaviare"/>
    <s v="Guaviare"/>
    <s v="Ok"/>
    <n v="0.15"/>
    <s v="FARC"/>
    <s v="Ok"/>
    <s v="Aplica"/>
    <s v="ARN"/>
    <n v="0.1"/>
    <s v="Privado"/>
    <n v="0.25"/>
    <s v="Ok"/>
    <s v="FARC"/>
    <s v="Ok"/>
    <d v="2020-02-07T00:00:00"/>
    <n v="0.05"/>
    <s v="Ok"/>
    <s v="Ok"/>
    <s v="Ok"/>
    <s v="Pendiente"/>
    <n v="0.03"/>
    <s v="Ok"/>
    <s v="Ok"/>
    <s v="Ok"/>
    <s v="Pendiente"/>
    <n v="0.35"/>
    <s v="No Aplica"/>
    <s v="No Aplica"/>
    <s v="No Aplica"/>
    <s v="No Aplica"/>
    <n v="0"/>
    <s v="Pendiente"/>
    <s v="Pendiente"/>
    <s v="Pendiente"/>
    <n v="0"/>
    <s v="Pendiente"/>
    <s v="No Aplica"/>
    <s v="Pendiente"/>
    <n v="0"/>
    <s v="Pendiente"/>
    <s v="Pendiente"/>
    <s v="Pendiente"/>
    <n v="0"/>
    <n v="700000000"/>
    <n v="0.67999999999999994"/>
    <x v="2"/>
    <x v="0"/>
    <x v="0"/>
    <x v="0"/>
    <x v="1"/>
  </r>
  <r>
    <n v="20"/>
    <x v="4"/>
    <s v="San Andres de Tumaco"/>
    <s v="Nariño"/>
    <s v="Traslado Concertado"/>
    <x v="8"/>
    <s v="252-2530"/>
    <n v="14.9375"/>
    <s v="San Andres de Tumaco"/>
    <s v="Nariño"/>
    <s v="Ok"/>
    <n v="0.15"/>
    <s v="FARC"/>
    <s v="Ok"/>
    <s v="Aplica"/>
    <s v="ARN"/>
    <n v="0.1"/>
    <s v="Privado"/>
    <n v="0.25"/>
    <s v="Ok"/>
    <s v="FARC"/>
    <s v="Ok"/>
    <d v="2019-12-23T00:00:00"/>
    <n v="0.05"/>
    <s v="Ok"/>
    <s v="Ok"/>
    <s v="Ok"/>
    <s v="Ok"/>
    <n v="0.05"/>
    <s v="Ok"/>
    <s v="Ok"/>
    <s v="Ok"/>
    <s v="Ok"/>
    <n v="0.2"/>
    <s v="Aplica"/>
    <s v="IGAC"/>
    <s v="En procesoo"/>
    <s v="En proceso"/>
    <n v="0.01"/>
    <s v="Pendiente"/>
    <s v="Pendiente"/>
    <s v="Pendiente"/>
    <n v="0"/>
    <s v="Pendiente"/>
    <s v="No Aplica"/>
    <s v="Pendiente"/>
    <n v="0"/>
    <s v="Pendiente"/>
    <s v="Pendiente"/>
    <s v="Pendiente"/>
    <n v="0"/>
    <n v="298750000"/>
    <n v="0.56000000000000005"/>
    <x v="2"/>
    <x v="0"/>
    <x v="1"/>
    <x v="0"/>
    <x v="1"/>
  </r>
  <r>
    <n v="23"/>
    <x v="7"/>
    <s v="Planadas"/>
    <s v="Tolima"/>
    <s v="Mismo Predio "/>
    <x v="9"/>
    <s v="355-6147"/>
    <n v="7.25"/>
    <s v="No Aplica"/>
    <s v="No Aplica"/>
    <s v="No Aplica"/>
    <n v="0.15"/>
    <s v="No Aplica"/>
    <s v="No Aplica"/>
    <s v="No Aplica"/>
    <s v="No Aplica"/>
    <n v="0.1"/>
    <s v="Privado"/>
    <n v="0.25"/>
    <s v="No Aplica"/>
    <s v="No Aplica"/>
    <s v="Ok"/>
    <d v="2017-11-01T00:00:00"/>
    <n v="0.05"/>
    <s v="Ok"/>
    <s v="Ok"/>
    <s v="Ok"/>
    <s v="Ok"/>
    <n v="0.05"/>
    <s v="Ok"/>
    <s v="Ok"/>
    <s v="Ok"/>
    <s v="Ok"/>
    <n v="0.2"/>
    <s v="Aplica"/>
    <s v="IGAC"/>
    <s v="En proceso"/>
    <s v="En proceso"/>
    <n v="0.01"/>
    <s v="Pendiente"/>
    <s v="Pendiente"/>
    <s v="Pendiente"/>
    <n v="0"/>
    <s v="Pendiente"/>
    <s v="No Aplica"/>
    <s v="Pendiente"/>
    <n v="0"/>
    <s v="Pendiente"/>
    <s v="Pendiente"/>
    <s v="Pendiente"/>
    <n v="0"/>
    <n v="82105590"/>
    <n v="0.56000000000000005"/>
    <x v="2"/>
    <x v="0"/>
    <x v="1"/>
    <x v="0"/>
    <x v="1"/>
  </r>
  <r>
    <n v="5"/>
    <x v="8"/>
    <s v="Arauquita"/>
    <s v="Arauca"/>
    <s v="Mismo Predio "/>
    <x v="10"/>
    <s v="410-13993"/>
    <n v="153.02000000000001"/>
    <s v="No Aplica"/>
    <s v="No Aplica"/>
    <s v="No Aplica"/>
    <n v="0.15"/>
    <s v="No Aplica"/>
    <s v="No Aplica"/>
    <s v="No Aplica"/>
    <s v="No Aplica"/>
    <n v="0.1"/>
    <s v="Privado"/>
    <n v="0.25"/>
    <s v="No Aplica"/>
    <s v="No Aplica"/>
    <s v="Ok"/>
    <d v="2019-05-23T00:00:00"/>
    <n v="0.05"/>
    <s v="Ok"/>
    <s v="Ok"/>
    <s v="Pendiente"/>
    <s v="Pendiente"/>
    <n v="0.02"/>
    <s v="Ok"/>
    <s v="Ok"/>
    <s v="Ok"/>
    <s v="Pendiente"/>
    <n v="0.15"/>
    <s v="Aplica"/>
    <s v="IGAC"/>
    <s v="En proceso"/>
    <s v="En proceso"/>
    <n v="0.01"/>
    <s v="Pendiente"/>
    <s v="Pendiente"/>
    <s v="Pendiente"/>
    <n v="0"/>
    <s v="Pendiente"/>
    <s v="No Aplica"/>
    <s v="Pendiente"/>
    <n v="0"/>
    <s v="Pendiente"/>
    <s v="Pendiente"/>
    <s v="Pendiente"/>
    <n v="0"/>
    <n v="1750000000"/>
    <n v="0.48"/>
    <x v="2"/>
    <x v="0"/>
    <x v="1"/>
    <x v="0"/>
    <x v="1"/>
  </r>
  <r>
    <n v="3"/>
    <x v="9"/>
    <s v="Mutatá"/>
    <s v="Antioquia"/>
    <s v="Traslado Concertado"/>
    <x v="11"/>
    <s v="007-42832"/>
    <n v="132"/>
    <s v="Mutatá"/>
    <s v="Antioquia"/>
    <s v="Ok"/>
    <n v="0.15"/>
    <s v="FARC_x000a_Gobernación Antioquia"/>
    <s v="Ok"/>
    <s v="Aplica"/>
    <s v="ARN"/>
    <n v="0.1"/>
    <s v="Privado"/>
    <n v="0.25"/>
    <s v="Ok"/>
    <s v="FARC"/>
    <s v="Ok"/>
    <d v="2020-07-07T00:00:00"/>
    <n v="0.05"/>
    <s v="Ok"/>
    <s v="Ok"/>
    <s v="Pendiente"/>
    <s v="Pendiente"/>
    <n v="0.02"/>
    <s v="Ok"/>
    <s v="Ok"/>
    <s v="Pendiente"/>
    <s v="Pendiente"/>
    <n v="0.12"/>
    <s v="Pendiente"/>
    <s v="Pendiente"/>
    <s v="Pendiente"/>
    <s v="Pendiente"/>
    <n v="0"/>
    <s v="Pendiente"/>
    <s v="Pendiente"/>
    <s v="Pendiente"/>
    <n v="0"/>
    <s v="Pendiente"/>
    <s v="No Aplica"/>
    <s v="Pendiente"/>
    <n v="0"/>
    <s v="Pendiente"/>
    <s v="Pendiente"/>
    <s v="Pendiente"/>
    <n v="0"/>
    <n v="1750000000"/>
    <n v="0.44"/>
    <x v="2"/>
    <x v="0"/>
    <x v="0"/>
    <x v="0"/>
    <x v="1"/>
  </r>
  <r>
    <n v="3"/>
    <x v="9"/>
    <s v="Mutatá"/>
    <s v="Antioquia"/>
    <s v="Traslado Concertado"/>
    <x v="12"/>
    <s v="007-44448"/>
    <n v="5.2732000000000001"/>
    <s v="Mutatá"/>
    <s v="Antioquia"/>
    <s v="Ok"/>
    <n v="0.15"/>
    <s v="FARC_x000a_Gobernación Antioquia"/>
    <s v="Ok"/>
    <s v="Aplica"/>
    <s v="ARN"/>
    <n v="0.1"/>
    <s v="Privado"/>
    <n v="0.25"/>
    <s v="Ok"/>
    <s v="FARC"/>
    <s v="Ok"/>
    <d v="2020-07-07T00:00:00"/>
    <n v="0.05"/>
    <s v="Ok"/>
    <s v="Ok"/>
    <s v="Pendiente"/>
    <s v="Pendiente"/>
    <n v="0.02"/>
    <s v="Ok"/>
    <s v="Ok"/>
    <s v="Pendiente"/>
    <s v="Pendiente"/>
    <n v="0.12"/>
    <s v="Pendiente"/>
    <s v="Pendiente"/>
    <s v="Pendiente"/>
    <s v="Pendiente"/>
    <n v="0"/>
    <s v="Pendiente"/>
    <s v="Pendiente"/>
    <s v="Pendiente"/>
    <n v="0"/>
    <s v="Pendiente"/>
    <s v="No Aplica"/>
    <s v="Pendiente"/>
    <n v="0"/>
    <s v="Pendiente"/>
    <s v="Pendiente"/>
    <s v="Pendiente"/>
    <n v="0"/>
    <n v="85000000"/>
    <n v="0.44"/>
    <x v="2"/>
    <x v="0"/>
    <x v="0"/>
    <x v="0"/>
    <x v="1"/>
  </r>
  <r>
    <n v="6"/>
    <x v="10"/>
    <s v="San Vicente del Caguán"/>
    <s v="Caquetá"/>
    <s v="Mismo Predio "/>
    <x v="13"/>
    <s v="No Aplica"/>
    <n v="33.3628"/>
    <s v="No Aplica"/>
    <s v="No Aplica"/>
    <s v="No Aplica"/>
    <n v="0.15"/>
    <s v="No Aplica"/>
    <s v="No Aplica"/>
    <s v="No Aplica"/>
    <s v="No Aplica"/>
    <n v="0.1"/>
    <s v="Baldío"/>
    <n v="0.25"/>
    <s v="Pendiente"/>
    <s v="FARC"/>
    <s v="Pendiente"/>
    <s v="Pendiente"/>
    <n v="0"/>
    <s v="Ok"/>
    <s v="Pendiente"/>
    <s v="Pendiente"/>
    <s v="Pendiente"/>
    <n v="0.01"/>
    <s v="Ok"/>
    <s v="Ok"/>
    <s v="Ok"/>
    <s v="Pendiente"/>
    <n v="0.15"/>
    <s v="No Aplica"/>
    <s v="No Aplica"/>
    <s v="No Aplica"/>
    <s v="No Aplica"/>
    <n v="0"/>
    <s v="Pendiente"/>
    <s v="Pendiente"/>
    <s v="Pendiente"/>
    <n v="0"/>
    <s v="Pendiente"/>
    <s v="Aplica"/>
    <s v="Pendiente"/>
    <n v="0"/>
    <s v="Pendiente"/>
    <s v="Pendiente"/>
    <s v="Pendiente"/>
    <n v="0"/>
    <s v="Pendiente"/>
    <n v="0.41000000000000003"/>
    <x v="2"/>
    <x v="0"/>
    <x v="0"/>
    <x v="0"/>
    <x v="2"/>
  </r>
  <r>
    <n v="6"/>
    <x v="10"/>
    <s v="San Vicente del Caguán"/>
    <s v="Caquetá"/>
    <s v="Mismo Predio "/>
    <x v="14"/>
    <s v="No Aplica"/>
    <n v="80.573800000000006"/>
    <s v="No Aplica"/>
    <s v="No Aplica"/>
    <s v="No Aplica"/>
    <n v="0.15"/>
    <s v="No Aplica"/>
    <s v="No Aplica"/>
    <s v="No Aplica"/>
    <s v="No Aplica"/>
    <n v="0.1"/>
    <s v="Baldío"/>
    <n v="0.25"/>
    <s v="Pendiente"/>
    <s v="FARC"/>
    <s v="Pendiente"/>
    <s v="Pendiente"/>
    <n v="0"/>
    <s v="Ok"/>
    <s v="Pendiente"/>
    <s v="Pendiente"/>
    <s v="Pendiente"/>
    <n v="0.01"/>
    <s v="Ok"/>
    <s v="Ok"/>
    <s v="Ok"/>
    <s v="Pendiente"/>
    <n v="0.15"/>
    <s v="No Aplica"/>
    <s v="No Aplica"/>
    <s v="No Aplica"/>
    <s v="No Aplica"/>
    <n v="0"/>
    <s v="Pendiente"/>
    <s v="Pendiente"/>
    <s v="Pendiente"/>
    <n v="0"/>
    <s v="Pendiente"/>
    <s v="Aplica"/>
    <s v="Pendiente"/>
    <n v="0"/>
    <s v="Pendiente"/>
    <s v="Pendiente"/>
    <s v="Pendiente"/>
    <n v="0"/>
    <s v="Pendiente"/>
    <n v="0.41000000000000003"/>
    <x v="2"/>
    <x v="0"/>
    <x v="0"/>
    <x v="0"/>
    <x v="2"/>
  </r>
  <r>
    <n v="6"/>
    <x v="10"/>
    <s v="San Vicente del Caguán"/>
    <s v="Caquetá"/>
    <s v="Mismo Predio "/>
    <x v="15"/>
    <s v="425-69690"/>
    <n v="27.1586"/>
    <s v="No Aplica"/>
    <s v="No Aplica"/>
    <s v="No Aplica"/>
    <n v="0.15"/>
    <s v="No Aplica"/>
    <s v="No Aplica"/>
    <s v="No Aplica"/>
    <s v="No Aplica"/>
    <n v="0.1"/>
    <s v="Privado"/>
    <n v="0.25"/>
    <s v="Pendiente"/>
    <s v="FARC"/>
    <s v="Pendiente"/>
    <s v="Pendiente"/>
    <n v="0"/>
    <s v="Ok"/>
    <s v="Pendiente"/>
    <s v="Pendiente"/>
    <s v="Pendiente"/>
    <n v="0.01"/>
    <s v="Ok"/>
    <s v="Ok"/>
    <s v="Ok"/>
    <s v="Pendiente"/>
    <n v="0.15"/>
    <s v="Pendiente"/>
    <s v="Pendiente"/>
    <s v="Pendiente"/>
    <s v="Pendiente"/>
    <n v="0"/>
    <s v="Pendiente"/>
    <s v="Pendiente"/>
    <s v="Pendiente"/>
    <n v="0"/>
    <s v="Pendiente"/>
    <s v="No Aplica"/>
    <s v="Pendiente"/>
    <n v="0"/>
    <s v="Pendiente"/>
    <s v="Pendiente"/>
    <s v="Pendiente"/>
    <n v="0"/>
    <s v="Pendiente"/>
    <n v="0.41000000000000003"/>
    <x v="2"/>
    <x v="0"/>
    <x v="0"/>
    <x v="0"/>
    <x v="1"/>
  </r>
  <r>
    <n v="19"/>
    <x v="11"/>
    <s v="Vistahermosa"/>
    <s v="Meta"/>
    <s v="Mismo Predio "/>
    <x v="16"/>
    <s v="No Aplica"/>
    <n v="49.343899999999998"/>
    <s v="No Aplica"/>
    <s v="No Aplica"/>
    <s v="No Aplica"/>
    <n v="0.15"/>
    <s v="No Aplica"/>
    <s v="No Aplica"/>
    <s v="No Aplica"/>
    <s v="No Aplica"/>
    <n v="0.1"/>
    <s v="Baldío"/>
    <n v="0.25"/>
    <s v="Pendiente"/>
    <s v="FARC"/>
    <s v="Pendiente"/>
    <s v="Pendiente"/>
    <n v="0"/>
    <s v="Ok"/>
    <s v="Pendiente"/>
    <s v="Pendiente"/>
    <s v="Pendiente"/>
    <n v="0.01"/>
    <s v="Ok"/>
    <s v="Ok"/>
    <s v="Ok"/>
    <s v="Pendiente"/>
    <n v="0.15"/>
    <s v="No Aplica"/>
    <s v="No Aplica"/>
    <s v="No Aplica"/>
    <s v="No Aplica"/>
    <n v="0"/>
    <s v="Pendiente"/>
    <s v="Pendiente"/>
    <s v="Pendiente"/>
    <n v="0"/>
    <s v="Pendiente"/>
    <s v="Aplica"/>
    <s v="Pendiente"/>
    <n v="0"/>
    <s v="Pendiente"/>
    <s v="Pendiente"/>
    <s v="Pendiente"/>
    <n v="0"/>
    <s v="Pendiente"/>
    <n v="0.41000000000000003"/>
    <x v="2"/>
    <x v="0"/>
    <x v="0"/>
    <x v="0"/>
    <x v="2"/>
  </r>
  <r>
    <n v="4"/>
    <x v="12"/>
    <s v="Anorí"/>
    <s v="Antioquia"/>
    <s v="Traslado Concertado"/>
    <x v="17"/>
    <s v="003-2912"/>
    <n v="49.442300000000003"/>
    <s v="Anorí"/>
    <s v="Antioquia"/>
    <s v="Ok"/>
    <n v="0.15"/>
    <s v="FARC"/>
    <s v="Ok"/>
    <s v="Aplica"/>
    <s v="ARN"/>
    <n v="0.1"/>
    <s v="Privado"/>
    <n v="0.25"/>
    <s v="Ok"/>
    <s v="FARC"/>
    <s v="Ok"/>
    <d v="2020-02-07T00:00:00"/>
    <n v="0.05"/>
    <s v="Ok"/>
    <s v="Ok"/>
    <s v="Ok"/>
    <s v="Pendiente"/>
    <n v="0.03"/>
    <s v="Ok"/>
    <s v="Pendiente"/>
    <s v="Pendiente"/>
    <s v="Pendiente"/>
    <n v="0.05"/>
    <s v="Pendiente"/>
    <s v="Pendiente"/>
    <s v="Pendiente"/>
    <s v="Pendiente"/>
    <n v="0"/>
    <s v="Pendiente"/>
    <s v="Pendiente"/>
    <s v="Pendiente"/>
    <n v="0"/>
    <s v="Pendiente"/>
    <s v="No Aplica"/>
    <s v="Pendiente"/>
    <n v="0"/>
    <s v="Pendiente"/>
    <s v="Pendiente"/>
    <s v="Pendiente"/>
    <n v="0"/>
    <n v="200000000"/>
    <n v="0.37999999999999995"/>
    <x v="3"/>
    <x v="0"/>
    <x v="0"/>
    <x v="1"/>
    <x v="1"/>
  </r>
  <r>
    <n v="14"/>
    <x v="13"/>
    <s v="Fonseca"/>
    <s v="La Guajira"/>
    <s v="Traslado Concertado"/>
    <x v="18"/>
    <s v="214-8391"/>
    <n v="12.425000000000001"/>
    <s v="Fonseca"/>
    <s v="La Guajira"/>
    <s v="Ok"/>
    <n v="0.15"/>
    <s v="FARC"/>
    <s v="Ok"/>
    <s v="Aplica"/>
    <s v="ARN"/>
    <n v="0.1"/>
    <s v="Privado"/>
    <n v="0.25"/>
    <s v="Ok"/>
    <s v="FARC"/>
    <s v="Ok"/>
    <d v="2019-07-24T00:00:00"/>
    <n v="0.05"/>
    <s v="Ok"/>
    <s v="Ok"/>
    <s v="Ok"/>
    <s v="Ok"/>
    <n v="0.05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n v="0"/>
    <s v="Pendiente"/>
    <s v="No Aplica"/>
    <s v="Pendiente"/>
    <n v="0"/>
    <s v="Pendiente"/>
    <s v="Pendiente"/>
    <s v="Pendiente"/>
    <n v="0"/>
    <n v="475000000"/>
    <n v="0.35"/>
    <x v="3"/>
    <x v="0"/>
    <x v="0"/>
    <x v="1"/>
    <x v="1"/>
  </r>
  <r>
    <n v="17"/>
    <x v="14"/>
    <s v="La Macarena"/>
    <s v="Meta"/>
    <s v="Traslado Concertado"/>
    <x v="12"/>
    <s v="236-47867"/>
    <n v="109.5"/>
    <s v="La Macarena"/>
    <s v="Meta"/>
    <s v="Ok"/>
    <n v="0.15"/>
    <s v="FARC"/>
    <s v="Ok"/>
    <s v="Aplica"/>
    <s v="ARN"/>
    <n v="0.1"/>
    <s v="Privado"/>
    <n v="0.25"/>
    <s v="Ok"/>
    <s v="FARC"/>
    <s v="Ok"/>
    <d v="2019-12-03T00:00:00"/>
    <n v="0.05"/>
    <s v="Ok"/>
    <s v="Ok"/>
    <s v="Ok"/>
    <s v="Pendiente"/>
    <n v="0.03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n v="0"/>
    <s v="Pendiente"/>
    <s v="No Aplica"/>
    <s v="Pendiente"/>
    <n v="0"/>
    <s v="Pendiente"/>
    <s v="Pendiente"/>
    <s v="Pendiente"/>
    <n v="0"/>
    <n v="1200000000"/>
    <n v="0.32999999999999996"/>
    <x v="3"/>
    <x v="0"/>
    <x v="0"/>
    <x v="1"/>
    <x v="1"/>
  </r>
  <r>
    <n v="18"/>
    <x v="15"/>
    <s v="Mesetas"/>
    <s v="Meta"/>
    <s v="Mismo Predio "/>
    <x v="19"/>
    <s v="No Aplica"/>
    <n v="40"/>
    <s v="No Aplica"/>
    <s v="No Aplica"/>
    <s v="No Aplica"/>
    <n v="0.15"/>
    <s v="No Aplica"/>
    <s v="No Aplica"/>
    <s v="No Aplica"/>
    <s v="No Aplica"/>
    <n v="0.1"/>
    <s v="Baldío"/>
    <n v="0.25"/>
    <d v="2020-06-19T00:00:00"/>
    <s v="FARC"/>
    <s v="Ok"/>
    <d v="2020-03-01T00:00:00"/>
    <n v="0.05"/>
    <s v="Ok"/>
    <s v="Pendiente"/>
    <s v="Pendiente"/>
    <s v="Pendiente"/>
    <n v="0.01"/>
    <s v="Pendiente"/>
    <s v="Pendiente"/>
    <s v="Pendiente"/>
    <s v="Pendiente"/>
    <n v="0"/>
    <s v="No Aplica"/>
    <s v="No Aplica"/>
    <s v="No Aplica"/>
    <s v="No Aplica"/>
    <n v="0"/>
    <s v="Pendiente"/>
    <s v="Pendiente"/>
    <s v="Pendiente"/>
    <n v="0"/>
    <s v="Pendiente"/>
    <s v="Aplica"/>
    <s v="Pendiente"/>
    <n v="0"/>
    <s v="Pendiente"/>
    <s v="Pendiente"/>
    <s v="Pendiente"/>
    <n v="0"/>
    <n v="500000000"/>
    <n v="0.31"/>
    <x v="3"/>
    <x v="0"/>
    <x v="0"/>
    <x v="1"/>
    <x v="2"/>
  </r>
  <r>
    <n v="21"/>
    <x v="16"/>
    <s v="Tibú"/>
    <s v="Norte de Santander"/>
    <s v="Traslado Concertado"/>
    <x v="20"/>
    <s v="260-206584"/>
    <n v="84.424000000000007"/>
    <s v="Tibú"/>
    <s v="Norte de Santander"/>
    <s v="Ok"/>
    <n v="0.15"/>
    <s v="FARC"/>
    <s v="Ok"/>
    <s v="Aplica"/>
    <s v="ARN"/>
    <n v="0.1"/>
    <s v="Privado"/>
    <n v="0.25"/>
    <s v="Ok"/>
    <s v="FARC"/>
    <s v="Pendiente"/>
    <d v="2020-06-19T00:00:00"/>
    <n v="0.05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n v="0"/>
    <s v="Pendiente"/>
    <s v="No Aplica"/>
    <s v="Pendiente"/>
    <n v="0"/>
    <s v="Pendiente"/>
    <s v="Pendiente"/>
    <s v="Pendiente"/>
    <n v="0"/>
    <s v="Pendiente"/>
    <n v="0.3"/>
    <x v="3"/>
    <x v="0"/>
    <x v="0"/>
    <x v="1"/>
    <x v="1"/>
  </r>
  <r>
    <n v="18"/>
    <x v="15"/>
    <s v="Mesetas"/>
    <s v="Meta"/>
    <s v="Mismo Predio "/>
    <x v="21"/>
    <s v="No Aplica"/>
    <n v="109"/>
    <s v="No Aplica"/>
    <s v="No Aplica"/>
    <s v="No Aplica"/>
    <n v="0.15"/>
    <s v="No Aplica"/>
    <s v="No Aplica"/>
    <s v="No Aplica"/>
    <s v="No Aplica"/>
    <n v="0.1"/>
    <s v="Baldío"/>
    <n v="0.25"/>
    <s v="Pendiente"/>
    <s v="FARC"/>
    <s v="Pendiente"/>
    <s v="Pendiente"/>
    <n v="0"/>
    <s v="Ok"/>
    <s v="Pendiente"/>
    <s v="Pendiente"/>
    <s v="Pendiente"/>
    <n v="0.01"/>
    <s v="Pendiente"/>
    <s v="Pendiente"/>
    <s v="Pendiente"/>
    <s v="Pendiente"/>
    <n v="0"/>
    <s v="No Aplica"/>
    <s v="No Aplica"/>
    <s v="No Aplica"/>
    <s v="No Aplica"/>
    <n v="0"/>
    <s v="Pendiente"/>
    <s v="Pendiente"/>
    <s v="Pendiente"/>
    <n v="0"/>
    <s v="Pendiente"/>
    <s v="Aplica"/>
    <s v="Pendiente"/>
    <n v="0"/>
    <s v="Pendiente"/>
    <s v="Pendiente"/>
    <s v="Pendiente"/>
    <n v="0"/>
    <s v="Pendiente"/>
    <n v="0.26"/>
    <x v="3"/>
    <x v="0"/>
    <x v="0"/>
    <x v="1"/>
    <x v="2"/>
  </r>
  <r>
    <n v="2"/>
    <x v="17"/>
    <s v="Remedios"/>
    <s v="Antioquia"/>
    <s v="Traslado Concertado"/>
    <x v="22"/>
    <s v="Pendiente"/>
    <s v="Pendiente"/>
    <s v="No Aplica"/>
    <s v="No Aplica"/>
    <s v="En Proceso"/>
    <n v="0.1"/>
    <s v="FARC"/>
    <s v="En Proceso"/>
    <s v="Pendiente"/>
    <s v="ARN"/>
    <n v="0.05"/>
    <s v="Pendiente"/>
    <n v="0.15000000000000002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n v="0"/>
    <s v="Pendiente"/>
    <s v="No Aplica"/>
    <s v="Pendiente"/>
    <n v="0"/>
    <s v="Pendiente"/>
    <s v="Pendiente"/>
    <s v="Pendiente"/>
    <n v="0"/>
    <s v="Pendiente"/>
    <n v="0.15000000000000002"/>
    <x v="4"/>
    <x v="0"/>
    <x v="0"/>
    <x v="0"/>
    <x v="3"/>
  </r>
  <r>
    <n v="7"/>
    <x v="18"/>
    <s v="La Montañita"/>
    <s v="Caquetá"/>
    <s v="Pendiente Decisión "/>
    <x v="22"/>
    <s v="Pendiente"/>
    <s v="Pendiente"/>
    <s v="Pendiente"/>
    <s v="Pendiente"/>
    <s v="En Proceso"/>
    <n v="0.1"/>
    <s v="FARC"/>
    <s v="En Proceso"/>
    <s v="Pendiente"/>
    <s v="ARN"/>
    <n v="0.05"/>
    <s v="Pendiente"/>
    <n v="0.15000000000000002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n v="0"/>
    <s v="Pendiente"/>
    <s v="Pendiente"/>
    <s v="Pendiente"/>
    <n v="0"/>
    <s v="Pendiente"/>
    <s v="Pendiente"/>
    <s v="Pendiente"/>
    <n v="0"/>
    <s v="Pendiente"/>
    <n v="0.15000000000000002"/>
    <x v="4"/>
    <x v="0"/>
    <x v="0"/>
    <x v="0"/>
    <x v="3"/>
  </r>
  <r>
    <n v="9"/>
    <x v="19"/>
    <s v="Buenos Aires"/>
    <s v="Cauca"/>
    <s v="Traslado Concertado"/>
    <x v="22"/>
    <s v="Pendiente"/>
    <s v="Pendiente"/>
    <s v="Pendiente"/>
    <s v="Pendiente"/>
    <s v="En Proceso"/>
    <n v="0.1"/>
    <s v="FARC"/>
    <s v="En Proceso"/>
    <s v="Pendiente"/>
    <s v="ARN"/>
    <n v="0.05"/>
    <s v="Pendiente"/>
    <n v="0.15000000000000002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n v="0"/>
    <s v="Pendiente"/>
    <s v="No Aplica"/>
    <s v="Pendiente"/>
    <n v="0"/>
    <s v="Pendiente"/>
    <s v="Pendiente"/>
    <s v="Pendiente"/>
    <n v="0"/>
    <s v="Pendiente"/>
    <n v="0.15000000000000002"/>
    <x v="4"/>
    <x v="0"/>
    <x v="0"/>
    <x v="0"/>
    <x v="3"/>
  </r>
  <r>
    <n v="11"/>
    <x v="20"/>
    <s v="Miranda"/>
    <s v="Cauca"/>
    <s v="Traslado Concertado"/>
    <x v="22"/>
    <s v="Pendiente"/>
    <s v="Pendiente"/>
    <s v="Pendiente"/>
    <s v="Pendiente"/>
    <s v="En Proceso"/>
    <n v="0.1"/>
    <s v="FARC"/>
    <s v="En Proceso"/>
    <s v="Pendiente"/>
    <s v="ARN"/>
    <n v="0.05"/>
    <s v="Pendiente"/>
    <n v="0.15000000000000002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n v="0"/>
    <s v="Pendiente"/>
    <s v="No Aplica"/>
    <s v="Pendiente"/>
    <n v="0"/>
    <s v="Pendiente"/>
    <s v="Pendiente"/>
    <s v="Pendiente"/>
    <n v="0"/>
    <s v="Pendiente"/>
    <n v="0.15000000000000002"/>
    <x v="4"/>
    <x v="0"/>
    <x v="0"/>
    <x v="0"/>
    <x v="3"/>
  </r>
  <r>
    <n v="22"/>
    <x v="21"/>
    <s v="Puerto Asís "/>
    <s v="Putumayo"/>
    <s v="Traslado Concertado"/>
    <x v="22"/>
    <s v="Pendiente"/>
    <s v="Pendiente"/>
    <s v="Pendiente"/>
    <s v="Pendiente"/>
    <s v="En Proceso"/>
    <n v="0.1"/>
    <s v="FARC"/>
    <s v="En Proceso"/>
    <s v="Pendiente"/>
    <s v="ARN"/>
    <n v="0.05"/>
    <s v="Pendiente"/>
    <n v="0.15000000000000002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n v="0"/>
    <s v="Pendiente"/>
    <s v="No Aplica"/>
    <s v="Pendiente"/>
    <n v="0"/>
    <s v="Pendiente"/>
    <s v="Pendiente"/>
    <s v="Pendiente"/>
    <n v="0"/>
    <s v="Pendiente"/>
    <n v="0.15000000000000002"/>
    <x v="4"/>
    <x v="0"/>
    <x v="0"/>
    <x v="0"/>
    <x v="3"/>
  </r>
  <r>
    <n v="12"/>
    <x v="22"/>
    <s v="Manaure Balcón del Cesar"/>
    <s v="Cesar"/>
    <s v="Pendiente Decisión "/>
    <x v="22"/>
    <s v="Pendiente"/>
    <s v="Pendiente"/>
    <s v="Pendiente"/>
    <s v="Pendiente"/>
    <s v="Pendiente"/>
    <n v="0"/>
    <s v="Pendiente"/>
    <s v="Pendiente"/>
    <s v="Pendiente"/>
    <s v="Pendiente"/>
    <n v="0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n v="0"/>
    <s v="Pendiente Decisión "/>
    <s v="Pendiente"/>
    <s v="Pendiente Decisión "/>
    <n v="0"/>
    <s v="Pendiente"/>
    <s v="Pendiente"/>
    <s v="Pendiente"/>
    <n v="0"/>
    <s v="Pendiente"/>
    <n v="0"/>
    <x v="5"/>
    <x v="0"/>
    <x v="0"/>
    <x v="0"/>
    <x v="0"/>
  </r>
  <r>
    <n v="13"/>
    <x v="23"/>
    <s v="Riosucio"/>
    <s v="Chocó"/>
    <s v="Pendiente Decisión "/>
    <x v="22"/>
    <s v="Pendiente"/>
    <s v="Pendiente"/>
    <s v="Pendiente"/>
    <s v="Pendiente"/>
    <s v="Pendiente"/>
    <n v="0"/>
    <s v="Pendiente"/>
    <s v="Pendiente"/>
    <s v="Pendiente"/>
    <s v="Pendiente"/>
    <n v="0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n v="0"/>
    <s v="Pendiente"/>
    <s v="Pendiente"/>
    <s v="Pendiente"/>
    <n v="0"/>
    <s v="Pendiente"/>
    <s v="Pendiente"/>
    <s v="Pendiente"/>
    <n v="0"/>
    <s v="Pendiente"/>
    <n v="0"/>
    <x v="5"/>
    <x v="0"/>
    <x v="0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0">
  <r>
    <n v="10"/>
    <x v="0"/>
    <s v="Caldono"/>
    <x v="0"/>
    <s v="Mismo Predio "/>
    <x v="0"/>
    <s v="No Aplica"/>
    <n v="4.4625000000000004"/>
    <s v="No Aplica"/>
    <s v="No Aplica"/>
    <s v="No Aplica"/>
    <n v="0.15"/>
    <s v="No Aplica"/>
    <s v="No Aplica"/>
    <s v="No Aplica"/>
    <s v="No Aplica"/>
    <n v="0.1"/>
    <s v="Étnico"/>
    <n v="0.25"/>
    <s v="No Aplica"/>
    <s v="No Aplica"/>
    <s v="No Aplica"/>
    <s v="No Aplica"/>
    <n v="0.05"/>
    <s v="No Aplica"/>
    <s v="No Aplica"/>
    <s v="No Aplica"/>
    <s v="No Aplica"/>
    <n v="0.05"/>
    <s v="Ok"/>
    <s v="Ok"/>
    <s v="Ok"/>
    <s v="No Aplica"/>
    <n v="0.4"/>
    <s v="No Aplica"/>
    <s v="No Aplica"/>
    <s v="No Aplica"/>
    <s v="No Aplica"/>
    <n v="0"/>
    <s v="No Aplica"/>
    <s v="No Aplica"/>
    <s v="No Aplica"/>
    <n v="0.05"/>
    <s v="No Aplica"/>
    <s v="No Aplica"/>
    <s v="No Aplica"/>
    <n v="0.1"/>
    <s v="No Aplica"/>
    <s v="No Aplica"/>
    <s v="No Aplica"/>
    <n v="0.1"/>
    <s v="No Aplica"/>
    <n v="1"/>
  </r>
  <r>
    <n v="15"/>
    <x v="1"/>
    <s v="San José del Guaviare"/>
    <x v="1"/>
    <s v="Mismo Predio "/>
    <x v="1"/>
    <s v="480-17329"/>
    <n v="71"/>
    <s v="No Aplica"/>
    <s v="No Aplica"/>
    <s v="No Aplica"/>
    <n v="0.15"/>
    <s v="No Aplica"/>
    <s v="No Aplica"/>
    <s v="No Aplica"/>
    <s v="No Aplica"/>
    <n v="0.1"/>
    <s v="Privado"/>
    <n v="0.25"/>
    <s v="No Aplica"/>
    <s v="No Aplica"/>
    <s v="Ok"/>
    <d v="2017-11-01T00:00:00"/>
    <n v="0.05"/>
    <s v="Ok"/>
    <s v="Ok"/>
    <s v="Ok"/>
    <s v="Ok"/>
    <n v="0.05"/>
    <s v="Ok"/>
    <s v="Ok"/>
    <s v="Ok"/>
    <s v="Ok"/>
    <n v="0.4"/>
    <s v="No Aplica"/>
    <s v="No Aplica"/>
    <s v="No Aplica"/>
    <s v="No Aplica"/>
    <n v="0"/>
    <s v="Ok"/>
    <s v="Ok"/>
    <s v="Ok"/>
    <n v="0.05"/>
    <s v="Ok"/>
    <s v="No Aplica"/>
    <s v="Ok"/>
    <n v="0.1"/>
    <s v="Pendiente"/>
    <s v="Pendiente"/>
    <s v="Pendiente"/>
    <n v="0.1"/>
    <n v="552302231"/>
    <n v="1"/>
  </r>
  <r>
    <n v="24"/>
    <x v="2"/>
    <s v="Icononzo"/>
    <x v="2"/>
    <s v="Mismo Predio "/>
    <x v="2"/>
    <s v="366-25191"/>
    <n v="22.854299999999999"/>
    <s v="No Aplica"/>
    <s v="No Aplica"/>
    <s v="No Aplica"/>
    <n v="0.15"/>
    <s v="No Aplica"/>
    <s v="No Aplica"/>
    <s v="No Aplica"/>
    <s v="No Aplica"/>
    <n v="0.1"/>
    <s v="Privado"/>
    <n v="0.25"/>
    <s v="No Aplica"/>
    <s v="No Aplica"/>
    <s v="Ok"/>
    <d v="2017-11-01T00:00:00"/>
    <n v="0.05"/>
    <s v="Ok"/>
    <s v="Ok"/>
    <s v="Ok"/>
    <s v="Ok"/>
    <n v="0.05"/>
    <s v="Ok"/>
    <s v="Ok"/>
    <s v="Ok"/>
    <s v="Ok"/>
    <n v="0.2"/>
    <s v="Aplica"/>
    <s v="IGAC"/>
    <s v="Ok"/>
    <s v="Ok"/>
    <n v="0.2"/>
    <s v="Ok"/>
    <s v="Ok"/>
    <s v="Ok"/>
    <n v="0.05"/>
    <s v="Ok"/>
    <s v="No Aplica"/>
    <s v="Ok"/>
    <n v="0.1"/>
    <s v="En Proceso"/>
    <s v="Pendiente"/>
    <s v="Pendiente"/>
    <n v="0.02"/>
    <n v="491552300.25"/>
    <n v="0.92"/>
  </r>
  <r>
    <n v="1"/>
    <x v="3"/>
    <s v="Dabeiba"/>
    <x v="3"/>
    <s v="Mismo Predio "/>
    <x v="3"/>
    <s v="007-14532"/>
    <n v="17.505400000000002"/>
    <s v="No Aplica"/>
    <s v="No Aplica"/>
    <s v="No Aplica"/>
    <n v="0.15"/>
    <s v="No Aplica"/>
    <s v="No Aplica"/>
    <s v="No Aplica"/>
    <s v="No Aplica"/>
    <n v="0.1"/>
    <s v="Privado"/>
    <n v="0.25"/>
    <s v="No Aplica"/>
    <s v="No Aplica"/>
    <s v="Ok"/>
    <d v="2019-04-23T00:00:00"/>
    <n v="0.05"/>
    <s v="Ok"/>
    <s v="Ok"/>
    <s v="Ok"/>
    <s v="Ok"/>
    <n v="0.05"/>
    <s v="Ok"/>
    <s v="Ok"/>
    <s v="Ok"/>
    <s v="Ok"/>
    <n v="0.2"/>
    <s v="Aplica"/>
    <s v="Catastro Antioquia"/>
    <s v="Ok"/>
    <s v="Ok"/>
    <n v="0.2"/>
    <s v="En Trámite"/>
    <s v="Pendiente"/>
    <s v="Pendiente"/>
    <n v="0.01"/>
    <s v="Pendiente"/>
    <s v="No Aplica"/>
    <s v="Pendiente"/>
    <n v="0"/>
    <s v="Pendiente"/>
    <s v="Pendiente"/>
    <s v="Pendiente"/>
    <n v="0"/>
    <n v="160000000"/>
    <n v="0.76"/>
  </r>
  <r>
    <n v="20"/>
    <x v="4"/>
    <s v="San Andres de Tumaco"/>
    <x v="4"/>
    <s v="Traslado Concertado"/>
    <x v="4"/>
    <s v="252-2537"/>
    <n v="4.1186999999999996"/>
    <s v="San Andres de Tumaco"/>
    <s v="Nariño"/>
    <s v="Ok"/>
    <n v="0.15"/>
    <s v="FARC"/>
    <s v="Ok"/>
    <s v="Aplica"/>
    <s v="ARN"/>
    <n v="0.1"/>
    <s v="Privado"/>
    <n v="0.25"/>
    <s v="Ok"/>
    <s v="FARC"/>
    <s v="Ok"/>
    <d v="2019-12-23T00:00:00"/>
    <n v="0.05"/>
    <s v="Ok"/>
    <s v="Ok"/>
    <s v="Ok"/>
    <s v="Ok"/>
    <n v="0.05"/>
    <s v="Ok"/>
    <s v="Ok"/>
    <s v="Ok"/>
    <s v="Ok"/>
    <n v="0.4"/>
    <s v="No Aplica"/>
    <s v="No Aplica"/>
    <s v="No Aplica"/>
    <s v="No Aplica"/>
    <n v="0"/>
    <s v="En Trámite"/>
    <s v="Pendiente"/>
    <s v="Pendiente"/>
    <n v="0.01"/>
    <s v="Pendiente"/>
    <s v="No Aplica"/>
    <s v="Pendiente"/>
    <n v="0"/>
    <s v="Pendiente"/>
    <s v="Pendiente"/>
    <s v="Pendiente"/>
    <n v="0"/>
    <n v="82365000"/>
    <n v="0.76"/>
  </r>
  <r>
    <n v="20"/>
    <x v="4"/>
    <s v="San Andres de Tumaco"/>
    <x v="4"/>
    <s v="Traslado Concertado"/>
    <x v="5"/>
    <s v="252-27006"/>
    <n v="4.1375000000000002"/>
    <s v="San Andres de Tumaco"/>
    <s v="Nariño"/>
    <s v="Ok"/>
    <n v="0.15"/>
    <s v="FARC"/>
    <s v="Ok"/>
    <s v="Aplica"/>
    <s v="ARN"/>
    <n v="0.1"/>
    <s v="Privado"/>
    <n v="0.25"/>
    <s v="Ok"/>
    <s v="FARC"/>
    <s v="Ok"/>
    <d v="2019-12-23T00:00:00"/>
    <n v="0.05"/>
    <s v="Ok"/>
    <s v="Ok"/>
    <s v="Ok"/>
    <s v="Ok"/>
    <n v="0.05"/>
    <s v="Ok"/>
    <s v="Ok"/>
    <s v="Ok"/>
    <s v="Ok"/>
    <n v="0.4"/>
    <s v="No Aplica"/>
    <s v="No Aplica"/>
    <s v="No Aplica"/>
    <s v="No Aplica"/>
    <n v="0"/>
    <s v="En Trámite"/>
    <s v="Pendiente"/>
    <s v="Pendiente"/>
    <n v="0.01"/>
    <s v="Pendiente"/>
    <s v="No Aplica"/>
    <s v="Pendiente"/>
    <n v="0"/>
    <s v="Pendiente"/>
    <s v="Pendiente"/>
    <s v="Pendiente"/>
    <n v="0"/>
    <n v="82750000"/>
    <n v="0.76"/>
  </r>
  <r>
    <n v="8"/>
    <x v="5"/>
    <s v="Patía"/>
    <x v="0"/>
    <s v="Mismo Predio "/>
    <x v="6"/>
    <s v="128-25259"/>
    <n v="41.353400000000001"/>
    <s v="No Aplica"/>
    <s v="No Aplica"/>
    <s v="No Aplica"/>
    <n v="0.15"/>
    <s v="No Aplica"/>
    <s v="No Aplica"/>
    <s v="No Aplica"/>
    <s v="No Aplica"/>
    <n v="0.1"/>
    <s v="Privado"/>
    <n v="0.25"/>
    <s v="No Aplica"/>
    <s v="No Aplica"/>
    <s v="Ok"/>
    <d v="2020-01-30T00:00:00"/>
    <n v="0.05"/>
    <s v="Ok"/>
    <s v="Ok"/>
    <s v="Ok"/>
    <s v="Pendiente"/>
    <n v="0.03"/>
    <s v="Ok"/>
    <s v="Ok"/>
    <s v="Ok"/>
    <s v="Ok"/>
    <n v="0.4"/>
    <s v="No Aplica"/>
    <s v="No Aplica"/>
    <s v="No Aplica"/>
    <s v="No Aplica"/>
    <n v="0"/>
    <s v="En Trámite"/>
    <s v="Pendiente"/>
    <s v="Pendiente"/>
    <n v="0.01"/>
    <s v="Pendiente"/>
    <s v="No Aplica"/>
    <s v="Pendiente"/>
    <n v="0"/>
    <s v="Pendiente"/>
    <s v="Pendiente"/>
    <s v="Pendiente"/>
    <n v="0"/>
    <n v="800000000"/>
    <n v="0.74"/>
  </r>
  <r>
    <n v="16"/>
    <x v="6"/>
    <s v="San José del Guaviare"/>
    <x v="1"/>
    <s v="Traslado Concertado"/>
    <x v="7"/>
    <s v="480-18477"/>
    <n v="121.04130000000001"/>
    <s v="San José del Guaviare"/>
    <s v="Guaviare"/>
    <s v="Ok"/>
    <n v="0.15"/>
    <s v="FARC"/>
    <s v="Ok"/>
    <s v="Aplica"/>
    <s v="ARN"/>
    <n v="0.1"/>
    <s v="Privado"/>
    <n v="0.25"/>
    <s v="Ok"/>
    <s v="FARC"/>
    <s v="Ok"/>
    <d v="2020-02-07T00:00:00"/>
    <n v="0.05"/>
    <s v="Ok"/>
    <s v="Ok"/>
    <s v="Ok"/>
    <s v="Pendiente"/>
    <n v="0.03"/>
    <s v="Ok"/>
    <s v="Ok"/>
    <s v="Ok"/>
    <s v="Pendiente"/>
    <n v="0.35"/>
    <s v="No Aplica"/>
    <s v="No Aplica"/>
    <s v="No Aplica"/>
    <s v="No Aplica"/>
    <n v="0"/>
    <s v="Pendiente"/>
    <s v="Pendiente"/>
    <s v="Pendiente"/>
    <n v="0"/>
    <s v="Pendiente"/>
    <s v="No Aplica"/>
    <s v="Pendiente"/>
    <n v="0"/>
    <s v="Pendiente"/>
    <s v="Pendiente"/>
    <s v="Pendiente"/>
    <n v="0"/>
    <n v="700000000"/>
    <n v="0.67999999999999994"/>
  </r>
  <r>
    <n v="20"/>
    <x v="4"/>
    <s v="San Andres de Tumaco"/>
    <x v="4"/>
    <s v="Traslado Concertado"/>
    <x v="8"/>
    <s v="252-2530"/>
    <n v="14.9375"/>
    <s v="San Andres de Tumaco"/>
    <s v="Nariño"/>
    <s v="Ok"/>
    <n v="0.15"/>
    <s v="FARC"/>
    <s v="Ok"/>
    <s v="Aplica"/>
    <s v="ARN"/>
    <n v="0.1"/>
    <s v="Privado"/>
    <n v="0.25"/>
    <s v="Ok"/>
    <s v="FARC"/>
    <s v="Ok"/>
    <d v="2019-12-23T00:00:00"/>
    <n v="0.05"/>
    <s v="Ok"/>
    <s v="Ok"/>
    <s v="Ok"/>
    <s v="Ok"/>
    <n v="0.05"/>
    <s v="Ok"/>
    <s v="Ok"/>
    <s v="Ok"/>
    <s v="Ok"/>
    <n v="0.2"/>
    <s v="Aplica"/>
    <s v="IGAC"/>
    <s v="En procesoo"/>
    <s v="En proceso"/>
    <n v="0.01"/>
    <s v="Pendiente"/>
    <s v="Pendiente"/>
    <s v="Pendiente"/>
    <n v="0"/>
    <s v="Pendiente"/>
    <s v="No Aplica"/>
    <s v="Pendiente"/>
    <n v="0"/>
    <s v="Pendiente"/>
    <s v="Pendiente"/>
    <s v="Pendiente"/>
    <n v="0"/>
    <n v="298750000"/>
    <n v="0.56000000000000005"/>
  </r>
  <r>
    <n v="23"/>
    <x v="7"/>
    <s v="Planadas"/>
    <x v="2"/>
    <s v="Mismo Predio "/>
    <x v="9"/>
    <s v="355-6147"/>
    <n v="7.25"/>
    <s v="No Aplica"/>
    <s v="No Aplica"/>
    <s v="No Aplica"/>
    <n v="0.15"/>
    <s v="No Aplica"/>
    <s v="No Aplica"/>
    <s v="No Aplica"/>
    <s v="No Aplica"/>
    <n v="0.1"/>
    <s v="Privado"/>
    <n v="0.25"/>
    <s v="No Aplica"/>
    <s v="No Aplica"/>
    <s v="Ok"/>
    <d v="2017-11-01T00:00:00"/>
    <n v="0.05"/>
    <s v="Ok"/>
    <s v="Ok"/>
    <s v="Ok"/>
    <s v="Ok"/>
    <n v="0.05"/>
    <s v="Ok"/>
    <s v="Ok"/>
    <s v="Ok"/>
    <s v="Ok"/>
    <n v="0.2"/>
    <s v="Aplica"/>
    <s v="IGAC"/>
    <s v="En proceso"/>
    <s v="En proceso"/>
    <n v="0.01"/>
    <s v="Pendiente"/>
    <s v="Pendiente"/>
    <s v="Pendiente"/>
    <n v="0"/>
    <s v="Pendiente"/>
    <s v="No Aplica"/>
    <s v="Pendiente"/>
    <n v="0"/>
    <s v="Pendiente"/>
    <s v="Pendiente"/>
    <s v="Pendiente"/>
    <n v="0"/>
    <n v="82105590"/>
    <n v="0.56000000000000005"/>
  </r>
  <r>
    <n v="5"/>
    <x v="8"/>
    <s v="Arauquita"/>
    <x v="5"/>
    <s v="Mismo Predio "/>
    <x v="10"/>
    <s v="410-13993"/>
    <n v="153.02000000000001"/>
    <s v="No Aplica"/>
    <s v="No Aplica"/>
    <s v="No Aplica"/>
    <n v="0.15"/>
    <s v="No Aplica"/>
    <s v="No Aplica"/>
    <s v="No Aplica"/>
    <s v="No Aplica"/>
    <n v="0.1"/>
    <s v="Privado"/>
    <n v="0.25"/>
    <s v="No Aplica"/>
    <s v="No Aplica"/>
    <s v="Ok"/>
    <d v="2019-05-23T00:00:00"/>
    <n v="0.05"/>
    <s v="Ok"/>
    <s v="Ok"/>
    <s v="Pendiente"/>
    <s v="Pendiente"/>
    <n v="0.02"/>
    <s v="Ok"/>
    <s v="Ok"/>
    <s v="Ok"/>
    <s v="Pendiente"/>
    <n v="0.15"/>
    <s v="Aplica"/>
    <s v="IGAC"/>
    <s v="En proceso"/>
    <s v="En proceso"/>
    <n v="0.01"/>
    <s v="Pendiente"/>
    <s v="Pendiente"/>
    <s v="Pendiente"/>
    <n v="0"/>
    <s v="Pendiente"/>
    <s v="No Aplica"/>
    <s v="Pendiente"/>
    <n v="0"/>
    <s v="Pendiente"/>
    <s v="Pendiente"/>
    <s v="Pendiente"/>
    <n v="0"/>
    <n v="1750000000"/>
    <n v="0.48"/>
  </r>
  <r>
    <n v="3"/>
    <x v="9"/>
    <s v="Mutatá"/>
    <x v="3"/>
    <s v="Traslado Concertado"/>
    <x v="11"/>
    <s v="007-42832"/>
    <n v="132"/>
    <s v="Mutatá"/>
    <s v="Antioquia"/>
    <s v="Ok"/>
    <n v="0.15"/>
    <s v="FARC_x000a_Gobernación Antioquia"/>
    <s v="Ok"/>
    <s v="Aplica"/>
    <s v="ARN"/>
    <n v="0.1"/>
    <s v="Privado"/>
    <n v="0.25"/>
    <s v="Ok"/>
    <s v="FARC"/>
    <s v="Ok"/>
    <d v="2020-07-07T00:00:00"/>
    <n v="0.05"/>
    <s v="Ok"/>
    <s v="Ok"/>
    <s v="Pendiente"/>
    <s v="Pendiente"/>
    <n v="0.02"/>
    <s v="Ok"/>
    <s v="Ok"/>
    <s v="Pendiente"/>
    <s v="Pendiente"/>
    <n v="0.12"/>
    <s v="Pendiente"/>
    <s v="Pendiente"/>
    <s v="Pendiente"/>
    <s v="Pendiente"/>
    <n v="0"/>
    <s v="Pendiente"/>
    <s v="Pendiente"/>
    <s v="Pendiente"/>
    <n v="0"/>
    <s v="Pendiente"/>
    <s v="No Aplica"/>
    <s v="Pendiente"/>
    <n v="0"/>
    <s v="Pendiente"/>
    <s v="Pendiente"/>
    <s v="Pendiente"/>
    <n v="0"/>
    <n v="1750000000"/>
    <n v="0.44"/>
  </r>
  <r>
    <n v="3"/>
    <x v="9"/>
    <s v="Mutatá"/>
    <x v="3"/>
    <s v="Traslado Concertado"/>
    <x v="12"/>
    <s v="007-44448"/>
    <n v="5.2732000000000001"/>
    <s v="Mutatá"/>
    <s v="Antioquia"/>
    <s v="Ok"/>
    <n v="0.15"/>
    <s v="FARC_x000a_Gobernación Antioquia"/>
    <s v="Ok"/>
    <s v="Aplica"/>
    <s v="ARN"/>
    <n v="0.1"/>
    <s v="Privado"/>
    <n v="0.25"/>
    <s v="Ok"/>
    <s v="FARC"/>
    <s v="Ok"/>
    <d v="2020-07-07T00:00:00"/>
    <n v="0.05"/>
    <s v="Ok"/>
    <s v="Ok"/>
    <s v="Pendiente"/>
    <s v="Pendiente"/>
    <n v="0.02"/>
    <s v="Ok"/>
    <s v="Ok"/>
    <s v="Pendiente"/>
    <s v="Pendiente"/>
    <n v="0.12"/>
    <s v="Pendiente"/>
    <s v="Pendiente"/>
    <s v="Pendiente"/>
    <s v="Pendiente"/>
    <n v="0"/>
    <s v="Pendiente"/>
    <s v="Pendiente"/>
    <s v="Pendiente"/>
    <n v="0"/>
    <s v="Pendiente"/>
    <s v="No Aplica"/>
    <s v="Pendiente"/>
    <n v="0"/>
    <s v="Pendiente"/>
    <s v="Pendiente"/>
    <s v="Pendiente"/>
    <n v="0"/>
    <n v="85000000"/>
    <n v="0.44"/>
  </r>
  <r>
    <n v="6"/>
    <x v="10"/>
    <s v="San Vicente del Caguán"/>
    <x v="6"/>
    <s v="Mismo Predio "/>
    <x v="13"/>
    <s v="No Aplica"/>
    <n v="33.3628"/>
    <s v="No Aplica"/>
    <s v="No Aplica"/>
    <s v="No Aplica"/>
    <n v="0.15"/>
    <s v="No Aplica"/>
    <s v="No Aplica"/>
    <s v="No Aplica"/>
    <s v="No Aplica"/>
    <n v="0.1"/>
    <s v="Baldío"/>
    <n v="0.25"/>
    <s v="Pendiente"/>
    <s v="FARC"/>
    <s v="Pendiente"/>
    <s v="Pendiente"/>
    <n v="0"/>
    <s v="Ok"/>
    <s v="Pendiente"/>
    <s v="Pendiente"/>
    <s v="Pendiente"/>
    <n v="0.01"/>
    <s v="Ok"/>
    <s v="Ok"/>
    <s v="Ok"/>
    <s v="Pendiente"/>
    <n v="0.15"/>
    <s v="No Aplica"/>
    <s v="No Aplica"/>
    <s v="No Aplica"/>
    <s v="No Aplica"/>
    <n v="0"/>
    <s v="Pendiente"/>
    <s v="Pendiente"/>
    <s v="Pendiente"/>
    <n v="0"/>
    <s v="Pendiente"/>
    <s v="Aplica"/>
    <s v="Pendiente"/>
    <n v="0"/>
    <s v="Pendiente"/>
    <s v="Pendiente"/>
    <s v="Pendiente"/>
    <n v="0"/>
    <s v="Pendiente"/>
    <n v="0.41000000000000003"/>
  </r>
  <r>
    <n v="6"/>
    <x v="10"/>
    <s v="San Vicente del Caguán"/>
    <x v="6"/>
    <s v="Mismo Predio "/>
    <x v="14"/>
    <s v="No Aplica"/>
    <n v="80.573800000000006"/>
    <s v="No Aplica"/>
    <s v="No Aplica"/>
    <s v="No Aplica"/>
    <n v="0.15"/>
    <s v="No Aplica"/>
    <s v="No Aplica"/>
    <s v="No Aplica"/>
    <s v="No Aplica"/>
    <n v="0.1"/>
    <s v="Baldío"/>
    <n v="0.25"/>
    <s v="Pendiente"/>
    <s v="FARC"/>
    <s v="Pendiente"/>
    <s v="Pendiente"/>
    <n v="0"/>
    <s v="Ok"/>
    <s v="Pendiente"/>
    <s v="Pendiente"/>
    <s v="Pendiente"/>
    <n v="0.01"/>
    <s v="Ok"/>
    <s v="Ok"/>
    <s v="Ok"/>
    <s v="Pendiente"/>
    <n v="0.15"/>
    <s v="No Aplica"/>
    <s v="No Aplica"/>
    <s v="No Aplica"/>
    <s v="No Aplica"/>
    <n v="0"/>
    <s v="Pendiente"/>
    <s v="Pendiente"/>
    <s v="Pendiente"/>
    <n v="0"/>
    <s v="Pendiente"/>
    <s v="Aplica"/>
    <s v="Pendiente"/>
    <n v="0"/>
    <s v="Pendiente"/>
    <s v="Pendiente"/>
    <s v="Pendiente"/>
    <n v="0"/>
    <s v="Pendiente"/>
    <n v="0.41000000000000003"/>
  </r>
  <r>
    <n v="6"/>
    <x v="10"/>
    <s v="San Vicente del Caguán"/>
    <x v="6"/>
    <s v="Mismo Predio "/>
    <x v="15"/>
    <s v="425-69690"/>
    <n v="27.1586"/>
    <s v="No Aplica"/>
    <s v="No Aplica"/>
    <s v="No Aplica"/>
    <n v="0.15"/>
    <s v="No Aplica"/>
    <s v="No Aplica"/>
    <s v="No Aplica"/>
    <s v="No Aplica"/>
    <n v="0.1"/>
    <s v="Privado"/>
    <n v="0.25"/>
    <s v="Pendiente"/>
    <s v="FARC"/>
    <s v="Pendiente"/>
    <s v="Pendiente"/>
    <n v="0"/>
    <s v="Ok"/>
    <s v="Pendiente"/>
    <s v="Pendiente"/>
    <s v="Pendiente"/>
    <n v="0.01"/>
    <s v="Ok"/>
    <s v="Ok"/>
    <s v="Ok"/>
    <s v="Pendiente"/>
    <n v="0.15"/>
    <s v="Pendiente"/>
    <s v="Pendiente"/>
    <s v="Pendiente"/>
    <s v="Pendiente"/>
    <n v="0"/>
    <s v="Pendiente"/>
    <s v="Pendiente"/>
    <s v="Pendiente"/>
    <n v="0"/>
    <s v="Pendiente"/>
    <s v="No Aplica"/>
    <s v="Pendiente"/>
    <n v="0"/>
    <s v="Pendiente"/>
    <s v="Pendiente"/>
    <s v="Pendiente"/>
    <n v="0"/>
    <s v="Pendiente"/>
    <n v="0.41000000000000003"/>
  </r>
  <r>
    <n v="19"/>
    <x v="11"/>
    <s v="Vistahermosa"/>
    <x v="7"/>
    <s v="Mismo Predio "/>
    <x v="16"/>
    <s v="No Aplica"/>
    <n v="49.343899999999998"/>
    <s v="No Aplica"/>
    <s v="No Aplica"/>
    <s v="No Aplica"/>
    <n v="0.15"/>
    <s v="No Aplica"/>
    <s v="No Aplica"/>
    <s v="No Aplica"/>
    <s v="No Aplica"/>
    <n v="0.1"/>
    <s v="Baldío"/>
    <n v="0.25"/>
    <s v="Pendiente"/>
    <s v="FARC"/>
    <s v="Pendiente"/>
    <s v="Pendiente"/>
    <n v="0"/>
    <s v="Ok"/>
    <s v="Pendiente"/>
    <s v="Pendiente"/>
    <s v="Pendiente"/>
    <n v="0.01"/>
    <s v="Ok"/>
    <s v="Ok"/>
    <s v="Ok"/>
    <s v="Pendiente"/>
    <n v="0.15"/>
    <s v="No Aplica"/>
    <s v="No Aplica"/>
    <s v="No Aplica"/>
    <s v="No Aplica"/>
    <n v="0"/>
    <s v="Pendiente"/>
    <s v="Pendiente"/>
    <s v="Pendiente"/>
    <n v="0"/>
    <s v="Pendiente"/>
    <s v="Aplica"/>
    <s v="Pendiente"/>
    <n v="0"/>
    <s v="Pendiente"/>
    <s v="Pendiente"/>
    <s v="Pendiente"/>
    <n v="0"/>
    <s v="Pendiente"/>
    <n v="0.41000000000000003"/>
  </r>
  <r>
    <n v="4"/>
    <x v="12"/>
    <s v="Anorí"/>
    <x v="3"/>
    <s v="Traslado Concertado"/>
    <x v="17"/>
    <s v="003-2912"/>
    <n v="49.442300000000003"/>
    <s v="Anorí"/>
    <s v="Antioquia"/>
    <s v="Ok"/>
    <n v="0.15"/>
    <s v="FARC"/>
    <s v="Ok"/>
    <s v="Aplica"/>
    <s v="ARN"/>
    <n v="0.1"/>
    <s v="Privado"/>
    <n v="0.25"/>
    <s v="Ok"/>
    <s v="FARC"/>
    <s v="Ok"/>
    <d v="2020-02-07T00:00:00"/>
    <n v="0.05"/>
    <s v="Ok"/>
    <s v="Ok"/>
    <s v="Ok"/>
    <s v="Pendiente"/>
    <n v="0.03"/>
    <s v="Ok"/>
    <s v="Pendiente"/>
    <s v="Pendiente"/>
    <s v="Pendiente"/>
    <n v="0.05"/>
    <s v="Pendiente"/>
    <s v="Pendiente"/>
    <s v="Pendiente"/>
    <s v="Pendiente"/>
    <n v="0"/>
    <s v="Pendiente"/>
    <s v="Pendiente"/>
    <s v="Pendiente"/>
    <n v="0"/>
    <s v="Pendiente"/>
    <s v="No Aplica"/>
    <s v="Pendiente"/>
    <n v="0"/>
    <s v="Pendiente"/>
    <s v="Pendiente"/>
    <s v="Pendiente"/>
    <n v="0"/>
    <n v="200000000"/>
    <n v="0.37999999999999995"/>
  </r>
  <r>
    <n v="14"/>
    <x v="13"/>
    <s v="Fonseca"/>
    <x v="8"/>
    <s v="Traslado Concertado"/>
    <x v="18"/>
    <s v="214-8391"/>
    <n v="12.425000000000001"/>
    <s v="Fonseca"/>
    <s v="La Guajira"/>
    <s v="Ok"/>
    <n v="0.15"/>
    <s v="FARC"/>
    <s v="Ok"/>
    <s v="Aplica"/>
    <s v="ARN"/>
    <n v="0.1"/>
    <s v="Privado"/>
    <n v="0.25"/>
    <s v="Ok"/>
    <s v="FARC"/>
    <s v="Ok"/>
    <d v="2019-07-24T00:00:00"/>
    <n v="0.05"/>
    <s v="Ok"/>
    <s v="Ok"/>
    <s v="Ok"/>
    <s v="Ok"/>
    <n v="0.05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n v="0"/>
    <s v="Pendiente"/>
    <s v="No Aplica"/>
    <s v="Pendiente"/>
    <n v="0"/>
    <s v="Pendiente"/>
    <s v="Pendiente"/>
    <s v="Pendiente"/>
    <n v="0"/>
    <n v="475000000"/>
    <n v="0.35"/>
  </r>
  <r>
    <n v="17"/>
    <x v="14"/>
    <s v="La Macarena"/>
    <x v="7"/>
    <s v="Traslado Concertado"/>
    <x v="12"/>
    <s v="236-47867"/>
    <n v="109.5"/>
    <s v="La Macarena"/>
    <s v="Meta"/>
    <s v="Ok"/>
    <n v="0.15"/>
    <s v="FARC"/>
    <s v="Ok"/>
    <s v="Aplica"/>
    <s v="ARN"/>
    <n v="0.1"/>
    <s v="Privado"/>
    <n v="0.25"/>
    <s v="Ok"/>
    <s v="FARC"/>
    <s v="Ok"/>
    <d v="2019-12-03T00:00:00"/>
    <n v="0.05"/>
    <s v="Ok"/>
    <s v="Ok"/>
    <s v="Ok"/>
    <s v="Pendiente"/>
    <n v="0.03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n v="0"/>
    <s v="Pendiente"/>
    <s v="No Aplica"/>
    <s v="Pendiente"/>
    <n v="0"/>
    <s v="Pendiente"/>
    <s v="Pendiente"/>
    <s v="Pendiente"/>
    <n v="0"/>
    <n v="1200000000"/>
    <n v="0.32999999999999996"/>
  </r>
  <r>
    <n v="18"/>
    <x v="15"/>
    <s v="Mesetas"/>
    <x v="7"/>
    <s v="Mismo Predio "/>
    <x v="19"/>
    <s v="No Aplica"/>
    <n v="40"/>
    <s v="No Aplica"/>
    <s v="No Aplica"/>
    <s v="No Aplica"/>
    <n v="0.15"/>
    <s v="No Aplica"/>
    <s v="No Aplica"/>
    <s v="No Aplica"/>
    <s v="No Aplica"/>
    <n v="0.1"/>
    <s v="Baldío"/>
    <n v="0.25"/>
    <d v="2020-06-19T00:00:00"/>
    <s v="FARC"/>
    <s v="Ok"/>
    <d v="2020-03-01T00:00:00"/>
    <n v="0.05"/>
    <s v="Ok"/>
    <s v="Pendiente"/>
    <s v="Pendiente"/>
    <s v="Pendiente"/>
    <n v="0.01"/>
    <s v="Pendiente"/>
    <s v="Pendiente"/>
    <s v="Pendiente"/>
    <s v="Pendiente"/>
    <n v="0"/>
    <s v="No Aplica"/>
    <s v="No Aplica"/>
    <s v="No Aplica"/>
    <s v="No Aplica"/>
    <n v="0"/>
    <s v="Pendiente"/>
    <s v="Pendiente"/>
    <s v="Pendiente"/>
    <n v="0"/>
    <s v="Pendiente"/>
    <s v="Aplica"/>
    <s v="Pendiente"/>
    <n v="0"/>
    <s v="Pendiente"/>
    <s v="Pendiente"/>
    <s v="Pendiente"/>
    <n v="0"/>
    <n v="500000000"/>
    <n v="0.31"/>
  </r>
  <r>
    <n v="21"/>
    <x v="16"/>
    <s v="Tibú"/>
    <x v="9"/>
    <s v="Traslado Concertado"/>
    <x v="20"/>
    <s v="260-206584"/>
    <n v="84.424000000000007"/>
    <s v="Tibú"/>
    <s v="Norte de Santander"/>
    <s v="Ok"/>
    <n v="0.15"/>
    <s v="FARC"/>
    <s v="Ok"/>
    <s v="Aplica"/>
    <s v="ARN"/>
    <n v="0.1"/>
    <s v="Privado"/>
    <n v="0.25"/>
    <s v="Ok"/>
    <s v="FARC"/>
    <s v="Pendiente"/>
    <d v="2020-06-19T00:00:00"/>
    <n v="0.05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n v="0"/>
    <s v="Pendiente"/>
    <s v="No Aplica"/>
    <s v="Pendiente"/>
    <n v="0"/>
    <s v="Pendiente"/>
    <s v="Pendiente"/>
    <s v="Pendiente"/>
    <n v="0"/>
    <s v="Pendiente"/>
    <n v="0.3"/>
  </r>
  <r>
    <n v="18"/>
    <x v="15"/>
    <s v="Mesetas"/>
    <x v="7"/>
    <s v="Mismo Predio "/>
    <x v="21"/>
    <s v="No Aplica"/>
    <n v="109"/>
    <s v="No Aplica"/>
    <s v="No Aplica"/>
    <s v="No Aplica"/>
    <n v="0.15"/>
    <s v="No Aplica"/>
    <s v="No Aplica"/>
    <s v="No Aplica"/>
    <s v="No Aplica"/>
    <n v="0.1"/>
    <s v="Baldío"/>
    <n v="0.25"/>
    <s v="Pendiente"/>
    <s v="FARC"/>
    <s v="Pendiente"/>
    <s v="Pendiente"/>
    <n v="0"/>
    <s v="Ok"/>
    <s v="Pendiente"/>
    <s v="Pendiente"/>
    <s v="Pendiente"/>
    <n v="0.01"/>
    <s v="Pendiente"/>
    <s v="Pendiente"/>
    <s v="Pendiente"/>
    <s v="Pendiente"/>
    <n v="0"/>
    <s v="No Aplica"/>
    <s v="No Aplica"/>
    <s v="No Aplica"/>
    <s v="No Aplica"/>
    <n v="0"/>
    <s v="Pendiente"/>
    <s v="Pendiente"/>
    <s v="Pendiente"/>
    <n v="0"/>
    <s v="Pendiente"/>
    <s v="Aplica"/>
    <s v="Pendiente"/>
    <n v="0"/>
    <s v="Pendiente"/>
    <s v="Pendiente"/>
    <s v="Pendiente"/>
    <n v="0"/>
    <s v="Pendiente"/>
    <n v="0.26"/>
  </r>
  <r>
    <n v="2"/>
    <x v="17"/>
    <s v="Remedios"/>
    <x v="3"/>
    <s v="Traslado Concertado"/>
    <x v="22"/>
    <s v="Pendiente"/>
    <s v="Pendiente"/>
    <s v="No Aplica"/>
    <s v="No Aplica"/>
    <s v="En Proceso"/>
    <n v="0.1"/>
    <s v="FARC"/>
    <s v="En Proceso"/>
    <s v="Pendiente"/>
    <s v="ARN"/>
    <n v="0.05"/>
    <s v="Pendiente"/>
    <n v="0.15000000000000002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n v="0"/>
    <s v="Pendiente"/>
    <s v="No Aplica"/>
    <s v="Pendiente"/>
    <n v="0"/>
    <s v="Pendiente"/>
    <s v="Pendiente"/>
    <s v="Pendiente"/>
    <n v="0"/>
    <s v="Pendiente"/>
    <n v="0.15000000000000002"/>
  </r>
  <r>
    <n v="7"/>
    <x v="18"/>
    <s v="La Montañita"/>
    <x v="6"/>
    <s v="Pendiente Decisión "/>
    <x v="22"/>
    <s v="Pendiente"/>
    <s v="Pendiente"/>
    <s v="Pendiente"/>
    <s v="Pendiente"/>
    <s v="En Proceso"/>
    <n v="0.1"/>
    <s v="FARC"/>
    <s v="En Proceso"/>
    <s v="Pendiente"/>
    <s v="ARN"/>
    <n v="0.05"/>
    <s v="Pendiente"/>
    <n v="0.15000000000000002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n v="0"/>
    <s v="Pendiente"/>
    <s v="Pendiente"/>
    <s v="Pendiente"/>
    <n v="0"/>
    <s v="Pendiente"/>
    <s v="Pendiente"/>
    <s v="Pendiente"/>
    <n v="0"/>
    <s v="Pendiente"/>
    <n v="0.15000000000000002"/>
  </r>
  <r>
    <n v="9"/>
    <x v="19"/>
    <s v="Buenos Aires"/>
    <x v="0"/>
    <s v="Traslado Concertado"/>
    <x v="22"/>
    <s v="Pendiente"/>
    <s v="Pendiente"/>
    <s v="Pendiente"/>
    <s v="Pendiente"/>
    <s v="En Proceso"/>
    <n v="0.1"/>
    <s v="FARC"/>
    <s v="En Proceso"/>
    <s v="Pendiente"/>
    <s v="ARN"/>
    <n v="0.05"/>
    <s v="Pendiente"/>
    <n v="0.15000000000000002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n v="0"/>
    <s v="Pendiente"/>
    <s v="No Aplica"/>
    <s v="Pendiente"/>
    <n v="0"/>
    <s v="Pendiente"/>
    <s v="Pendiente"/>
    <s v="Pendiente"/>
    <n v="0"/>
    <s v="Pendiente"/>
    <n v="0.15000000000000002"/>
  </r>
  <r>
    <n v="11"/>
    <x v="20"/>
    <s v="Miranda"/>
    <x v="0"/>
    <s v="Traslado Concertado"/>
    <x v="22"/>
    <s v="Pendiente"/>
    <s v="Pendiente"/>
    <s v="Pendiente"/>
    <s v="Pendiente"/>
    <s v="En Proceso"/>
    <n v="0.1"/>
    <s v="FARC"/>
    <s v="En Proceso"/>
    <s v="Pendiente"/>
    <s v="ARN"/>
    <n v="0.05"/>
    <s v="Pendiente"/>
    <n v="0.15000000000000002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n v="0"/>
    <s v="Pendiente"/>
    <s v="No Aplica"/>
    <s v="Pendiente"/>
    <n v="0"/>
    <s v="Pendiente"/>
    <s v="Pendiente"/>
    <s v="Pendiente"/>
    <n v="0"/>
    <s v="Pendiente"/>
    <n v="0.15000000000000002"/>
  </r>
  <r>
    <n v="22"/>
    <x v="21"/>
    <s v="Puerto Asís "/>
    <x v="10"/>
    <s v="Traslado Concertado"/>
    <x v="22"/>
    <s v="Pendiente"/>
    <s v="Pendiente"/>
    <s v="Pendiente"/>
    <s v="Pendiente"/>
    <s v="En Proceso"/>
    <n v="0.1"/>
    <s v="FARC"/>
    <s v="En Proceso"/>
    <s v="Pendiente"/>
    <s v="ARN"/>
    <n v="0.05"/>
    <s v="Pendiente"/>
    <n v="0.15000000000000002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n v="0"/>
    <s v="Pendiente"/>
    <s v="No Aplica"/>
    <s v="Pendiente"/>
    <n v="0"/>
    <s v="Pendiente"/>
    <s v="Pendiente"/>
    <s v="Pendiente"/>
    <n v="0"/>
    <s v="Pendiente"/>
    <n v="0.15000000000000002"/>
  </r>
  <r>
    <n v="12"/>
    <x v="22"/>
    <s v="Manaure Balcón del Cesar"/>
    <x v="11"/>
    <s v="Pendiente Decisión "/>
    <x v="22"/>
    <s v="Pendiente"/>
    <s v="Pendiente"/>
    <s v="Pendiente"/>
    <s v="Pendiente"/>
    <s v="Pendiente"/>
    <n v="0"/>
    <s v="Pendiente"/>
    <s v="Pendiente"/>
    <s v="Pendiente"/>
    <s v="Pendiente"/>
    <n v="0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n v="0"/>
    <s v="Pendiente Decisión "/>
    <s v="Pendiente"/>
    <s v="Pendiente Decisión "/>
    <n v="0"/>
    <s v="Pendiente"/>
    <s v="Pendiente"/>
    <s v="Pendiente"/>
    <n v="0"/>
    <s v="Pendiente"/>
    <n v="0"/>
  </r>
  <r>
    <n v="13"/>
    <x v="23"/>
    <s v="Riosucio"/>
    <x v="12"/>
    <s v="Pendiente Decisión "/>
    <x v="22"/>
    <s v="Pendiente"/>
    <s v="Pendiente"/>
    <s v="Pendiente"/>
    <s v="Pendiente"/>
    <s v="Pendiente"/>
    <n v="0"/>
    <s v="Pendiente"/>
    <s v="Pendiente"/>
    <s v="Pendiente"/>
    <s v="Pendiente"/>
    <n v="0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s v="Pendiente"/>
    <n v="0"/>
    <s v="Pendiente"/>
    <s v="Pendiente"/>
    <s v="Pendiente"/>
    <n v="0"/>
    <s v="Pendiente"/>
    <s v="Pendiente"/>
    <s v="Pendiente"/>
    <n v="0"/>
    <s v="Pendiente"/>
    <s v="Pendiente"/>
    <s v="Pendiente"/>
    <n v="0"/>
    <s v="Pendiente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4" cacheId="6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hartFormat="2">
  <location ref="A112:B136" firstHeaderRow="1" firstDataRow="1" firstDataCol="1"/>
  <pivotFields count="53">
    <pivotField showAll="0"/>
    <pivotField axis="axisRow" showAll="0" sortType="descending">
      <items count="25">
        <item sd="0" x="18"/>
        <item sd="0" x="16"/>
        <item sd="0" x="23"/>
        <item sd="0" x="17"/>
        <item sd="0" x="6"/>
        <item sd="0" x="19"/>
        <item sd="0" x="5"/>
        <item sd="0" x="7"/>
        <item sd="0" x="8"/>
        <item sd="0" x="2"/>
        <item sd="0" x="15"/>
        <item sd="0" x="12"/>
        <item sd="0" x="21"/>
        <item sd="0" x="11"/>
        <item sd="0" x="4"/>
        <item sd="0" x="1"/>
        <item sd="0" x="3"/>
        <item sd="0" x="0"/>
        <item sd="0" x="10"/>
        <item sd="0" x="20"/>
        <item sd="0" x="13"/>
        <item sd="0" x="22"/>
        <item sd="0" x="14"/>
        <item sd="0" x="9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howAll="0">
      <items count="14">
        <item x="3"/>
        <item x="5"/>
        <item x="6"/>
        <item x="0"/>
        <item x="11"/>
        <item x="12"/>
        <item x="1"/>
        <item x="8"/>
        <item x="7"/>
        <item x="4"/>
        <item x="9"/>
        <item x="1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9" showAll="0"/>
    <pivotField showAll="0"/>
    <pivotField showAll="0"/>
    <pivotField showAll="0"/>
    <pivotField showAll="0"/>
    <pivotField numFmtId="9" showAll="0"/>
    <pivotField showAll="0"/>
    <pivotField numFmtId="9" showAll="0"/>
    <pivotField showAll="0"/>
    <pivotField showAll="0"/>
    <pivotField showAll="0"/>
    <pivotField showAll="0"/>
    <pivotField numFmtId="9" showAll="0"/>
    <pivotField showAll="0"/>
    <pivotField showAll="0"/>
    <pivotField showAll="0"/>
    <pivotField showAll="0"/>
    <pivotField numFmtId="9" showAll="0"/>
    <pivotField showAll="0"/>
    <pivotField showAll="0"/>
    <pivotField showAll="0"/>
    <pivotField showAll="0"/>
    <pivotField numFmtId="9" showAll="0"/>
    <pivotField showAll="0"/>
    <pivotField showAll="0"/>
    <pivotField showAll="0"/>
    <pivotField showAll="0"/>
    <pivotField numFmtId="9" showAll="0"/>
    <pivotField showAll="0"/>
    <pivotField showAll="0"/>
    <pivotField showAll="0"/>
    <pivotField numFmtId="9" showAll="0"/>
    <pivotField showAll="0"/>
    <pivotField showAll="0"/>
    <pivotField showAll="0"/>
    <pivotField numFmtId="9" showAll="0"/>
    <pivotField showAll="0"/>
    <pivotField showAll="0"/>
    <pivotField showAll="0"/>
    <pivotField numFmtId="9" showAll="0"/>
    <pivotField showAll="0"/>
    <pivotField dataField="1" numFmtId="9" showAll="0"/>
  </pivotFields>
  <rowFields count="2">
    <field x="1"/>
    <field x="3"/>
  </rowFields>
  <rowItems count="24">
    <i>
      <x v="15"/>
    </i>
    <i>
      <x v="17"/>
    </i>
    <i>
      <x v="9"/>
    </i>
    <i>
      <x v="16"/>
    </i>
    <i>
      <x v="6"/>
    </i>
    <i>
      <x v="14"/>
    </i>
    <i>
      <x v="4"/>
    </i>
    <i>
      <x v="7"/>
    </i>
    <i>
      <x v="8"/>
    </i>
    <i>
      <x v="23"/>
    </i>
    <i>
      <x v="13"/>
    </i>
    <i>
      <x v="18"/>
    </i>
    <i>
      <x v="11"/>
    </i>
    <i>
      <x v="20"/>
    </i>
    <i>
      <x v="22"/>
    </i>
    <i>
      <x v="1"/>
    </i>
    <i>
      <x v="10"/>
    </i>
    <i>
      <x v="19"/>
    </i>
    <i>
      <x v="3"/>
    </i>
    <i>
      <x v="12"/>
    </i>
    <i>
      <x v="5"/>
    </i>
    <i>
      <x/>
    </i>
    <i>
      <x v="21"/>
    </i>
    <i>
      <x v="2"/>
    </i>
  </rowItems>
  <colItems count="1">
    <i/>
  </colItems>
  <dataFields count="1">
    <dataField name="Promedio de % AVANCE ACCESO DE COMPRA" fld="52" subtotal="average" baseField="1" baseItem="0" numFmtId="9"/>
  </dataFields>
  <formats count="5">
    <format dxfId="4">
      <pivotArea type="all" dataOnly="0" outline="0" fieldPosition="0"/>
    </format>
    <format dxfId="3">
      <pivotArea outline="0" collapsedLevelsAreSubtotals="1" fieldPosition="0"/>
    </format>
    <format dxfId="2">
      <pivotArea field="1" type="button" dataOnly="0" labelOnly="1" outline="0" axis="axisRow" fieldPosition="0"/>
    </format>
    <format dxfId="1">
      <pivotArea dataOnly="0" labelOnly="1" fieldPosition="0">
        <references count="1">
          <reference field="1" count="0"/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2" cacheId="0" dataPosition="0" applyNumberFormats="0" applyBorderFormats="0" applyFontFormats="0" applyPatternFormats="0" applyAlignmentFormats="0" applyWidthHeightFormats="1" dataCaption="Valores" updatedVersion="6" minRefreshableVersion="3" showDrill="0" useAutoFormatting="1" rowGrandTotals="0" itemPrintTitles="1" createdVersion="6" indent="0" outline="1" outlineData="1" chartFormat="17">
  <location ref="A32:I56" firstHeaderRow="0" firstDataRow="1" firstDataCol="1"/>
  <pivotFields count="58">
    <pivotField showAll="0"/>
    <pivotField axis="axisRow" showAll="0">
      <items count="26">
        <item sd="0" x="1"/>
        <item sd="0" x="0"/>
        <item sd="0" x="2"/>
        <item sd="0" x="3"/>
        <item sd="0" x="5"/>
        <item sd="0" x="4"/>
        <item sd="0" x="6"/>
        <item sd="0" x="7"/>
        <item sd="0" x="8"/>
        <item sd="0" x="9"/>
        <item sd="0" x="11"/>
        <item sd="0" x="10"/>
        <item sd="0" x="12"/>
        <item sd="0" x="13"/>
        <item sd="0" x="14"/>
        <item sd="0" m="1" x="24"/>
        <item sd="0" x="16"/>
        <item sd="0" x="15"/>
        <item sd="0" x="18"/>
        <item sd="0" x="21"/>
        <item sd="0" x="20"/>
        <item sd="0" x="19"/>
        <item sd="0" x="17"/>
        <item n="Tierra Grata" sd="0" x="22"/>
        <item sd="0" x="23"/>
        <item t="default"/>
      </items>
    </pivotField>
    <pivotField showAll="0"/>
    <pivotField showAll="0"/>
    <pivotField showAll="0"/>
    <pivotField axis="axisRow" showAll="0">
      <items count="24">
        <item x="1"/>
        <item x="11"/>
        <item x="4"/>
        <item x="9"/>
        <item x="19"/>
        <item x="3"/>
        <item x="2"/>
        <item x="12"/>
        <item x="15"/>
        <item x="13"/>
        <item x="14"/>
        <item x="10"/>
        <item x="5"/>
        <item x="16"/>
        <item x="7"/>
        <item x="0"/>
        <item x="20"/>
        <item x="6"/>
        <item x="22"/>
        <item x="18"/>
        <item x="21"/>
        <item x="17"/>
        <item x="8"/>
        <item t="default"/>
      </items>
    </pivotField>
    <pivotField showAll="0"/>
    <pivotField showAll="0"/>
    <pivotField showAll="0"/>
    <pivotField showAll="0"/>
    <pivotField showAll="0"/>
    <pivotField numFmtId="9" showAll="0"/>
    <pivotField showAll="0"/>
    <pivotField showAll="0"/>
    <pivotField showAll="0"/>
    <pivotField showAll="0"/>
    <pivotField numFmtId="9" showAll="0"/>
    <pivotField showAll="0"/>
    <pivotField dataField="1" numFmtId="9" showAll="0"/>
    <pivotField showAll="0"/>
    <pivotField showAll="0"/>
    <pivotField showAll="0"/>
    <pivotField showAll="0"/>
    <pivotField dataField="1" numFmtId="9" showAll="0"/>
    <pivotField showAll="0"/>
    <pivotField showAll="0"/>
    <pivotField showAll="0"/>
    <pivotField showAll="0"/>
    <pivotField dataField="1" numFmtId="9" showAll="0"/>
    <pivotField showAll="0"/>
    <pivotField showAll="0"/>
    <pivotField showAll="0"/>
    <pivotField showAll="0"/>
    <pivotField dataField="1" numFmtId="9" showAll="0"/>
    <pivotField showAll="0"/>
    <pivotField showAll="0"/>
    <pivotField showAll="0"/>
    <pivotField showAll="0"/>
    <pivotField dataField="1" numFmtId="9" showAll="0"/>
    <pivotField showAll="0"/>
    <pivotField showAll="0"/>
    <pivotField showAll="0"/>
    <pivotField dataField="1" numFmtId="9" showAll="0"/>
    <pivotField showAll="0"/>
    <pivotField showAll="0"/>
    <pivotField showAll="0"/>
    <pivotField dataField="1" numFmtId="9" showAll="0"/>
    <pivotField showAll="0"/>
    <pivotField showAll="0"/>
    <pivotField showAll="0"/>
    <pivotField dataField="1" numFmtId="9" showAll="0"/>
    <pivotField showAll="0"/>
    <pivotField numFmtId="9" showAll="0"/>
    <pivotField showAll="0">
      <items count="7">
        <item x="0"/>
        <item x="5"/>
        <item x="4"/>
        <item x="3"/>
        <item x="2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6">
        <item x="2"/>
        <item x="1"/>
        <item m="1" x="4"/>
        <item x="0"/>
        <item x="3"/>
        <item t="default"/>
      </items>
    </pivotField>
  </pivotFields>
  <rowFields count="2">
    <field x="1"/>
    <field x="5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% VIABILIDAD PRELIMINAR (FARC - ARN)" fld="18" subtotal="average" baseField="1" baseItem="6" numFmtId="9"/>
    <dataField name="% SOLICITUD FORMAL DEL PREDIO A LA ANT (FARC SOLICITUD - ARN OFICIO COMPRA)" fld="23" subtotal="average" baseField="1" baseItem="0" numFmtId="9"/>
    <dataField name="% ESTUDIO DE TITULOS Y SOLICITUD DE CONCEPTOS (ANT - INSTITUCIONES)" fld="28" subtotal="average" baseField="1" baseItem="0" numFmtId="9"/>
    <dataField name="% RESULTADO VISITA TÉCNICA (ANT)" fld="33" subtotal="average" baseField="1" baseItem="3" numFmtId="9"/>
    <dataField name="% TRÁMITE CABIDA Y LINDEROS (CATASTRO IGAC o Antioquia)" fld="38" subtotal="average" baseField="1" baseItem="1" numFmtId="9"/>
    <dataField name="% ETAPA AVALÚO (ANT)" fld="42" subtotal="average" baseField="1" baseItem="1" numFmtId="9"/>
    <dataField name="% ACEPTACIÓN OFERTA (Propietario)" fld="46" subtotal="average" baseField="1" baseItem="1" numFmtId="9"/>
    <dataField name="% PROTOCOLIZACION, ENTREGA Y PAGO (ANT)" fld="50" subtotal="average" baseField="1" baseItem="1" numFmtId="9"/>
  </dataFields>
  <formats count="10">
    <format dxfId="14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3">
      <pivotArea field="1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11">
      <pivotArea field="1" type="button" dataOnly="0" labelOnly="1" outline="0" axis="axisRow" fieldPosition="0"/>
    </format>
    <format dxfId="1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">
      <pivotArea type="all" dataOnly="0" outline="0" fieldPosition="0"/>
    </format>
    <format dxfId="8">
      <pivotArea outline="0" collapsedLevelsAreSubtotals="1" fieldPosition="0"/>
    </format>
    <format dxfId="7">
      <pivotArea field="1" type="button" dataOnly="0" labelOnly="1" outline="0" axis="axisRow" fieldPosition="0"/>
    </format>
    <format dxfId="6">
      <pivotArea dataOnly="0" labelOnly="1" fieldPosition="0">
        <references count="1">
          <reference field="1" count="0"/>
        </references>
      </pivotArea>
    </format>
    <format dxfId="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chartFormats count="229"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7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9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9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19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95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10" format="196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10" format="197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10" format="198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81">
      <pivotArea type="data" outline="0" fieldPosition="0">
        <references count="2">
          <reference field="4294967294" count="1" selected="0">
            <x v="7"/>
          </reference>
          <reference field="1" count="1" selected="0">
            <x v="24"/>
          </reference>
        </references>
      </pivotArea>
    </chartFormat>
    <chartFormat chart="0" format="182">
      <pivotArea type="data" outline="0" fieldPosition="0">
        <references count="2">
          <reference field="4294967294" count="1" selected="0">
            <x v="6"/>
          </reference>
          <reference field="1" count="1" selected="0">
            <x v="24"/>
          </reference>
        </references>
      </pivotArea>
    </chartFormat>
    <chartFormat chart="0" format="183">
      <pivotArea type="data" outline="0" fieldPosition="0">
        <references count="2">
          <reference field="4294967294" count="1" selected="0">
            <x v="5"/>
          </reference>
          <reference field="1" count="1" selected="0">
            <x v="24"/>
          </reference>
        </references>
      </pivotArea>
    </chartFormat>
    <chartFormat chart="0" format="184">
      <pivotArea type="data" outline="0" fieldPosition="0">
        <references count="2">
          <reference field="4294967294" count="1" selected="0">
            <x v="4"/>
          </reference>
          <reference field="1" count="1" selected="0">
            <x v="24"/>
          </reference>
        </references>
      </pivotArea>
    </chartFormat>
    <chartFormat chart="0" format="185">
      <pivotArea type="data" outline="0" fieldPosition="0">
        <references count="2">
          <reference field="4294967294" count="1" selected="0">
            <x v="3"/>
          </reference>
          <reference field="1" count="1" selected="0">
            <x v="24"/>
          </reference>
        </references>
      </pivotArea>
    </chartFormat>
    <chartFormat chart="0" format="186">
      <pivotArea type="data" outline="0" fieldPosition="0">
        <references count="2">
          <reference field="4294967294" count="1" selected="0">
            <x v="2"/>
          </reference>
          <reference field="1" count="1" selected="0">
            <x v="24"/>
          </reference>
        </references>
      </pivotArea>
    </chartFormat>
    <chartFormat chart="0" format="187">
      <pivotArea type="data" outline="0" fieldPosition="0">
        <references count="2">
          <reference field="4294967294" count="1" selected="0">
            <x v="1"/>
          </reference>
          <reference field="1" count="1" selected="0">
            <x v="24"/>
          </reference>
        </references>
      </pivotArea>
    </chartFormat>
    <chartFormat chart="0" format="188">
      <pivotArea type="data" outline="0" fieldPosition="0">
        <references count="2">
          <reference field="4294967294" count="1" selected="0">
            <x v="7"/>
          </reference>
          <reference field="1" count="1" selected="0">
            <x v="23"/>
          </reference>
        </references>
      </pivotArea>
    </chartFormat>
    <chartFormat chart="0" format="189">
      <pivotArea type="data" outline="0" fieldPosition="0">
        <references count="2">
          <reference field="4294967294" count="1" selected="0">
            <x v="6"/>
          </reference>
          <reference field="1" count="1" selected="0">
            <x v="23"/>
          </reference>
        </references>
      </pivotArea>
    </chartFormat>
    <chartFormat chart="0" format="190">
      <pivotArea type="data" outline="0" fieldPosition="0">
        <references count="2">
          <reference field="4294967294" count="1" selected="0">
            <x v="5"/>
          </reference>
          <reference field="1" count="1" selected="0">
            <x v="23"/>
          </reference>
        </references>
      </pivotArea>
    </chartFormat>
    <chartFormat chart="0" format="191">
      <pivotArea type="data" outline="0" fieldPosition="0">
        <references count="2">
          <reference field="4294967294" count="1" selected="0">
            <x v="4"/>
          </reference>
          <reference field="1" count="1" selected="0">
            <x v="23"/>
          </reference>
        </references>
      </pivotArea>
    </chartFormat>
    <chartFormat chart="0" format="192">
      <pivotArea type="data" outline="0" fieldPosition="0">
        <references count="2">
          <reference field="4294967294" count="1" selected="0">
            <x v="3"/>
          </reference>
          <reference field="1" count="1" selected="0">
            <x v="23"/>
          </reference>
        </references>
      </pivotArea>
    </chartFormat>
    <chartFormat chart="0" format="193">
      <pivotArea type="data" outline="0" fieldPosition="0">
        <references count="2">
          <reference field="4294967294" count="1" selected="0">
            <x v="2"/>
          </reference>
          <reference field="1" count="1" selected="0">
            <x v="23"/>
          </reference>
        </references>
      </pivotArea>
    </chartFormat>
    <chartFormat chart="0" format="194">
      <pivotArea type="data" outline="0" fieldPosition="0">
        <references count="2">
          <reference field="4294967294" count="1" selected="0">
            <x v="1"/>
          </reference>
          <reference field="1" count="1" selected="0">
            <x v="23"/>
          </reference>
        </references>
      </pivotArea>
    </chartFormat>
    <chartFormat chart="0" format="195">
      <pivotArea type="data" outline="0" fieldPosition="0">
        <references count="2">
          <reference field="4294967294" count="1" selected="0">
            <x v="7"/>
          </reference>
          <reference field="1" count="1" selected="0">
            <x v="22"/>
          </reference>
        </references>
      </pivotArea>
    </chartFormat>
    <chartFormat chart="0" format="196">
      <pivotArea type="data" outline="0" fieldPosition="0">
        <references count="2">
          <reference field="4294967294" count="1" selected="0">
            <x v="6"/>
          </reference>
          <reference field="1" count="1" selected="0">
            <x v="22"/>
          </reference>
        </references>
      </pivotArea>
    </chartFormat>
    <chartFormat chart="0" format="197">
      <pivotArea type="data" outline="0" fieldPosition="0">
        <references count="2">
          <reference field="4294967294" count="1" selected="0">
            <x v="7"/>
          </reference>
          <reference field="1" count="1" selected="0">
            <x v="21"/>
          </reference>
        </references>
      </pivotArea>
    </chartFormat>
    <chartFormat chart="0" format="198">
      <pivotArea type="data" outline="0" fieldPosition="0">
        <references count="2">
          <reference field="4294967294" count="1" selected="0">
            <x v="5"/>
          </reference>
          <reference field="1" count="1" selected="0">
            <x v="22"/>
          </reference>
        </references>
      </pivotArea>
    </chartFormat>
    <chartFormat chart="0" format="199">
      <pivotArea type="data" outline="0" fieldPosition="0">
        <references count="2">
          <reference field="4294967294" count="1" selected="0">
            <x v="4"/>
          </reference>
          <reference field="1" count="1" selected="0">
            <x v="22"/>
          </reference>
        </references>
      </pivotArea>
    </chartFormat>
    <chartFormat chart="0" format="200">
      <pivotArea type="data" outline="0" fieldPosition="0">
        <references count="2">
          <reference field="4294967294" count="1" selected="0">
            <x v="3"/>
          </reference>
          <reference field="1" count="1" selected="0">
            <x v="22"/>
          </reference>
        </references>
      </pivotArea>
    </chartFormat>
    <chartFormat chart="0" format="201">
      <pivotArea type="data" outline="0" fieldPosition="0">
        <references count="2">
          <reference field="4294967294" count="1" selected="0">
            <x v="2"/>
          </reference>
          <reference field="1" count="1" selected="0">
            <x v="22"/>
          </reference>
        </references>
      </pivotArea>
    </chartFormat>
    <chartFormat chart="0" format="202">
      <pivotArea type="data" outline="0" fieldPosition="0">
        <references count="2">
          <reference field="4294967294" count="1" selected="0">
            <x v="1"/>
          </reference>
          <reference field="1" count="1" selected="0">
            <x v="22"/>
          </reference>
        </references>
      </pivotArea>
    </chartFormat>
    <chartFormat chart="0" format="203">
      <pivotArea type="data" outline="0" fieldPosition="0">
        <references count="2">
          <reference field="4294967294" count="1" selected="0">
            <x v="6"/>
          </reference>
          <reference field="1" count="1" selected="0">
            <x v="21"/>
          </reference>
        </references>
      </pivotArea>
    </chartFormat>
    <chartFormat chart="0" format="204">
      <pivotArea type="data" outline="0" fieldPosition="0">
        <references count="2">
          <reference field="4294967294" count="1" selected="0">
            <x v="5"/>
          </reference>
          <reference field="1" count="1" selected="0">
            <x v="21"/>
          </reference>
        </references>
      </pivotArea>
    </chartFormat>
    <chartFormat chart="0" format="205">
      <pivotArea type="data" outline="0" fieldPosition="0">
        <references count="2">
          <reference field="4294967294" count="1" selected="0">
            <x v="4"/>
          </reference>
          <reference field="1" count="1" selected="0">
            <x v="21"/>
          </reference>
        </references>
      </pivotArea>
    </chartFormat>
    <chartFormat chart="0" format="206">
      <pivotArea type="data" outline="0" fieldPosition="0">
        <references count="2">
          <reference field="4294967294" count="1" selected="0">
            <x v="3"/>
          </reference>
          <reference field="1" count="1" selected="0">
            <x v="21"/>
          </reference>
        </references>
      </pivotArea>
    </chartFormat>
    <chartFormat chart="0" format="207">
      <pivotArea type="data" outline="0" fieldPosition="0">
        <references count="2">
          <reference field="4294967294" count="1" selected="0">
            <x v="2"/>
          </reference>
          <reference field="1" count="1" selected="0">
            <x v="21"/>
          </reference>
        </references>
      </pivotArea>
    </chartFormat>
    <chartFormat chart="0" format="208">
      <pivotArea type="data" outline="0" fieldPosition="0">
        <references count="2">
          <reference field="4294967294" count="1" selected="0">
            <x v="1"/>
          </reference>
          <reference field="1" count="1" selected="0">
            <x v="21"/>
          </reference>
        </references>
      </pivotArea>
    </chartFormat>
    <chartFormat chart="0" format="209">
      <pivotArea type="data" outline="0" fieldPosition="0">
        <references count="2">
          <reference field="4294967294" count="1" selected="0">
            <x v="7"/>
          </reference>
          <reference field="1" count="1" selected="0">
            <x v="20"/>
          </reference>
        </references>
      </pivotArea>
    </chartFormat>
    <chartFormat chart="0" format="210">
      <pivotArea type="data" outline="0" fieldPosition="0">
        <references count="2">
          <reference field="4294967294" count="1" selected="0">
            <x v="6"/>
          </reference>
          <reference field="1" count="1" selected="0">
            <x v="20"/>
          </reference>
        </references>
      </pivotArea>
    </chartFormat>
    <chartFormat chart="0" format="211">
      <pivotArea type="data" outline="0" fieldPosition="0">
        <references count="2">
          <reference field="4294967294" count="1" selected="0">
            <x v="5"/>
          </reference>
          <reference field="1" count="1" selected="0">
            <x v="20"/>
          </reference>
        </references>
      </pivotArea>
    </chartFormat>
    <chartFormat chart="0" format="212">
      <pivotArea type="data" outline="0" fieldPosition="0">
        <references count="2">
          <reference field="4294967294" count="1" selected="0">
            <x v="4"/>
          </reference>
          <reference field="1" count="1" selected="0">
            <x v="20"/>
          </reference>
        </references>
      </pivotArea>
    </chartFormat>
    <chartFormat chart="0" format="213">
      <pivotArea type="data" outline="0" fieldPosition="0">
        <references count="2">
          <reference field="4294967294" count="1" selected="0">
            <x v="3"/>
          </reference>
          <reference field="1" count="1" selected="0">
            <x v="20"/>
          </reference>
        </references>
      </pivotArea>
    </chartFormat>
    <chartFormat chart="0" format="214">
      <pivotArea type="data" outline="0" fieldPosition="0">
        <references count="2">
          <reference field="4294967294" count="1" selected="0">
            <x v="2"/>
          </reference>
          <reference field="1" count="1" selected="0">
            <x v="20"/>
          </reference>
        </references>
      </pivotArea>
    </chartFormat>
    <chartFormat chart="0" format="215">
      <pivotArea type="data" outline="0" fieldPosition="0">
        <references count="2">
          <reference field="4294967294" count="1" selected="0">
            <x v="1"/>
          </reference>
          <reference field="1" count="1" selected="0">
            <x v="20"/>
          </reference>
        </references>
      </pivotArea>
    </chartFormat>
    <chartFormat chart="0" format="216">
      <pivotArea type="data" outline="0" fieldPosition="0">
        <references count="2">
          <reference field="4294967294" count="1" selected="0">
            <x v="7"/>
          </reference>
          <reference field="1" count="1" selected="0">
            <x v="19"/>
          </reference>
        </references>
      </pivotArea>
    </chartFormat>
    <chartFormat chart="0" format="217">
      <pivotArea type="data" outline="0" fieldPosition="0">
        <references count="2">
          <reference field="4294967294" count="1" selected="0">
            <x v="6"/>
          </reference>
          <reference field="1" count="1" selected="0">
            <x v="19"/>
          </reference>
        </references>
      </pivotArea>
    </chartFormat>
    <chartFormat chart="0" format="218">
      <pivotArea type="data" outline="0" fieldPosition="0">
        <references count="2">
          <reference field="4294967294" count="1" selected="0">
            <x v="5"/>
          </reference>
          <reference field="1" count="1" selected="0">
            <x v="19"/>
          </reference>
        </references>
      </pivotArea>
    </chartFormat>
    <chartFormat chart="0" format="219">
      <pivotArea type="data" outline="0" fieldPosition="0">
        <references count="2">
          <reference field="4294967294" count="1" selected="0">
            <x v="4"/>
          </reference>
          <reference field="1" count="1" selected="0">
            <x v="19"/>
          </reference>
        </references>
      </pivotArea>
    </chartFormat>
    <chartFormat chart="0" format="220">
      <pivotArea type="data" outline="0" fieldPosition="0">
        <references count="2">
          <reference field="4294967294" count="1" selected="0">
            <x v="3"/>
          </reference>
          <reference field="1" count="1" selected="0">
            <x v="19"/>
          </reference>
        </references>
      </pivotArea>
    </chartFormat>
    <chartFormat chart="0" format="221">
      <pivotArea type="data" outline="0" fieldPosition="0">
        <references count="2">
          <reference field="4294967294" count="1" selected="0">
            <x v="2"/>
          </reference>
          <reference field="1" count="1" selected="0">
            <x v="19"/>
          </reference>
        </references>
      </pivotArea>
    </chartFormat>
    <chartFormat chart="0" format="222">
      <pivotArea type="data" outline="0" fieldPosition="0">
        <references count="2">
          <reference field="4294967294" count="1" selected="0">
            <x v="1"/>
          </reference>
          <reference field="1" count="1" selected="0">
            <x v="19"/>
          </reference>
        </references>
      </pivotArea>
    </chartFormat>
    <chartFormat chart="0" format="223">
      <pivotArea type="data" outline="0" fieldPosition="0">
        <references count="2">
          <reference field="4294967294" count="1" selected="0">
            <x v="7"/>
          </reference>
          <reference field="1" count="1" selected="0">
            <x v="18"/>
          </reference>
        </references>
      </pivotArea>
    </chartFormat>
    <chartFormat chart="0" format="224">
      <pivotArea type="data" outline="0" fieldPosition="0">
        <references count="2">
          <reference field="4294967294" count="1" selected="0">
            <x v="6"/>
          </reference>
          <reference field="1" count="1" selected="0">
            <x v="18"/>
          </reference>
        </references>
      </pivotArea>
    </chartFormat>
    <chartFormat chart="0" format="225">
      <pivotArea type="data" outline="0" fieldPosition="0">
        <references count="2">
          <reference field="4294967294" count="1" selected="0">
            <x v="5"/>
          </reference>
          <reference field="1" count="1" selected="0">
            <x v="18"/>
          </reference>
        </references>
      </pivotArea>
    </chartFormat>
    <chartFormat chart="0" format="226">
      <pivotArea type="data" outline="0" fieldPosition="0">
        <references count="2">
          <reference field="4294967294" count="1" selected="0">
            <x v="4"/>
          </reference>
          <reference field="1" count="1" selected="0">
            <x v="18"/>
          </reference>
        </references>
      </pivotArea>
    </chartFormat>
    <chartFormat chart="0" format="227">
      <pivotArea type="data" outline="0" fieldPosition="0">
        <references count="2">
          <reference field="4294967294" count="1" selected="0">
            <x v="3"/>
          </reference>
          <reference field="1" count="1" selected="0">
            <x v="18"/>
          </reference>
        </references>
      </pivotArea>
    </chartFormat>
    <chartFormat chart="0" format="228">
      <pivotArea type="data" outline="0" fieldPosition="0">
        <references count="2">
          <reference field="4294967294" count="1" selected="0">
            <x v="2"/>
          </reference>
          <reference field="1" count="1" selected="0">
            <x v="18"/>
          </reference>
        </references>
      </pivotArea>
    </chartFormat>
    <chartFormat chart="0" format="229">
      <pivotArea type="data" outline="0" fieldPosition="0">
        <references count="2">
          <reference field="4294967294" count="1" selected="0">
            <x v="1"/>
          </reference>
          <reference field="1" count="1" selected="0">
            <x v="18"/>
          </reference>
        </references>
      </pivotArea>
    </chartFormat>
    <chartFormat chart="0" format="230">
      <pivotArea type="data" outline="0" fieldPosition="0">
        <references count="2">
          <reference field="4294967294" count="1" selected="0">
            <x v="7"/>
          </reference>
          <reference field="1" count="1" selected="0">
            <x v="17"/>
          </reference>
        </references>
      </pivotArea>
    </chartFormat>
    <chartFormat chart="0" format="231">
      <pivotArea type="data" outline="0" fieldPosition="0">
        <references count="2">
          <reference field="4294967294" count="1" selected="0">
            <x v="6"/>
          </reference>
          <reference field="1" count="1" selected="0">
            <x v="17"/>
          </reference>
        </references>
      </pivotArea>
    </chartFormat>
    <chartFormat chart="0" format="232">
      <pivotArea type="data" outline="0" fieldPosition="0">
        <references count="2">
          <reference field="4294967294" count="1" selected="0">
            <x v="5"/>
          </reference>
          <reference field="1" count="1" selected="0">
            <x v="17"/>
          </reference>
        </references>
      </pivotArea>
    </chartFormat>
    <chartFormat chart="0" format="233">
      <pivotArea type="data" outline="0" fieldPosition="0">
        <references count="2">
          <reference field="4294967294" count="1" selected="0">
            <x v="4"/>
          </reference>
          <reference field="1" count="1" selected="0">
            <x v="17"/>
          </reference>
        </references>
      </pivotArea>
    </chartFormat>
    <chartFormat chart="0" format="234">
      <pivotArea type="data" outline="0" fieldPosition="0">
        <references count="2">
          <reference field="4294967294" count="1" selected="0">
            <x v="3"/>
          </reference>
          <reference field="1" count="1" selected="0">
            <x v="17"/>
          </reference>
        </references>
      </pivotArea>
    </chartFormat>
    <chartFormat chart="0" format="235">
      <pivotArea type="data" outline="0" fieldPosition="0">
        <references count="2">
          <reference field="4294967294" count="1" selected="0">
            <x v="7"/>
          </reference>
          <reference field="1" count="1" selected="0">
            <x v="16"/>
          </reference>
        </references>
      </pivotArea>
    </chartFormat>
    <chartFormat chart="0" format="236">
      <pivotArea type="data" outline="0" fieldPosition="0">
        <references count="2">
          <reference field="4294967294" count="1" selected="0">
            <x v="6"/>
          </reference>
          <reference field="1" count="1" selected="0">
            <x v="16"/>
          </reference>
        </references>
      </pivotArea>
    </chartFormat>
    <chartFormat chart="0" format="237">
      <pivotArea type="data" outline="0" fieldPosition="0">
        <references count="2">
          <reference field="4294967294" count="1" selected="0">
            <x v="5"/>
          </reference>
          <reference field="1" count="1" selected="0">
            <x v="16"/>
          </reference>
        </references>
      </pivotArea>
    </chartFormat>
    <chartFormat chart="0" format="238">
      <pivotArea type="data" outline="0" fieldPosition="0">
        <references count="2">
          <reference field="4294967294" count="1" selected="0">
            <x v="4"/>
          </reference>
          <reference field="1" count="1" selected="0">
            <x v="16"/>
          </reference>
        </references>
      </pivotArea>
    </chartFormat>
    <chartFormat chart="0" format="239">
      <pivotArea type="data" outline="0" fieldPosition="0">
        <references count="2">
          <reference field="4294967294" count="1" selected="0">
            <x v="3"/>
          </reference>
          <reference field="1" count="1" selected="0">
            <x v="16"/>
          </reference>
        </references>
      </pivotArea>
    </chartFormat>
    <chartFormat chart="0" format="240">
      <pivotArea type="data" outline="0" fieldPosition="0">
        <references count="2">
          <reference field="4294967294" count="1" selected="0">
            <x v="2"/>
          </reference>
          <reference field="1" count="1" selected="0">
            <x v="16"/>
          </reference>
        </references>
      </pivotArea>
    </chartFormat>
    <chartFormat chart="0" format="241">
      <pivotArea type="data" outline="0" fieldPosition="0">
        <references count="2">
          <reference field="4294967294" count="1" selected="0">
            <x v="7"/>
          </reference>
          <reference field="1" count="1" selected="0">
            <x v="14"/>
          </reference>
        </references>
      </pivotArea>
    </chartFormat>
    <chartFormat chart="0" format="242">
      <pivotArea type="data" outline="0" fieldPosition="0">
        <references count="2">
          <reference field="4294967294" count="1" selected="0">
            <x v="6"/>
          </reference>
          <reference field="1" count="1" selected="0">
            <x v="14"/>
          </reference>
        </references>
      </pivotArea>
    </chartFormat>
    <chartFormat chart="0" format="243">
      <pivotArea type="data" outline="0" fieldPosition="0">
        <references count="2">
          <reference field="4294967294" count="1" selected="0">
            <x v="5"/>
          </reference>
          <reference field="1" count="1" selected="0">
            <x v="14"/>
          </reference>
        </references>
      </pivotArea>
    </chartFormat>
    <chartFormat chart="0" format="244">
      <pivotArea type="data" outline="0" fieldPosition="0">
        <references count="2">
          <reference field="4294967294" count="1" selected="0">
            <x v="4"/>
          </reference>
          <reference field="1" count="1" selected="0">
            <x v="14"/>
          </reference>
        </references>
      </pivotArea>
    </chartFormat>
    <chartFormat chart="0" format="245">
      <pivotArea type="data" outline="0" fieldPosition="0">
        <references count="2">
          <reference field="4294967294" count="1" selected="0">
            <x v="3"/>
          </reference>
          <reference field="1" count="1" selected="0">
            <x v="14"/>
          </reference>
        </references>
      </pivotArea>
    </chartFormat>
    <chartFormat chart="0" format="246">
      <pivotArea type="data" outline="0" fieldPosition="0">
        <references count="2">
          <reference field="4294967294" count="1" selected="0">
            <x v="7"/>
          </reference>
          <reference field="1" count="1" selected="0">
            <x v="13"/>
          </reference>
        </references>
      </pivotArea>
    </chartFormat>
    <chartFormat chart="0" format="247">
      <pivotArea type="data" outline="0" fieldPosition="0">
        <references count="2">
          <reference field="4294967294" count="1" selected="0">
            <x v="6"/>
          </reference>
          <reference field="1" count="1" selected="0">
            <x v="13"/>
          </reference>
        </references>
      </pivotArea>
    </chartFormat>
    <chartFormat chart="0" format="248">
      <pivotArea type="data" outline="0" fieldPosition="0">
        <references count="2">
          <reference field="4294967294" count="1" selected="0">
            <x v="5"/>
          </reference>
          <reference field="1" count="1" selected="0">
            <x v="13"/>
          </reference>
        </references>
      </pivotArea>
    </chartFormat>
    <chartFormat chart="0" format="249">
      <pivotArea type="data" outline="0" fieldPosition="0">
        <references count="2">
          <reference field="4294967294" count="1" selected="0">
            <x v="4"/>
          </reference>
          <reference field="1" count="1" selected="0">
            <x v="13"/>
          </reference>
        </references>
      </pivotArea>
    </chartFormat>
    <chartFormat chart="0" format="250">
      <pivotArea type="data" outline="0" fieldPosition="0">
        <references count="2">
          <reference field="4294967294" count="1" selected="0">
            <x v="3"/>
          </reference>
          <reference field="1" count="1" selected="0">
            <x v="13"/>
          </reference>
        </references>
      </pivotArea>
    </chartFormat>
    <chartFormat chart="0" format="251">
      <pivotArea type="data" outline="0" fieldPosition="0">
        <references count="2">
          <reference field="4294967294" count="1" selected="0">
            <x v="7"/>
          </reference>
          <reference field="1" count="1" selected="0">
            <x v="12"/>
          </reference>
        </references>
      </pivotArea>
    </chartFormat>
    <chartFormat chart="0" format="252">
      <pivotArea type="data" outline="0" fieldPosition="0">
        <references count="2">
          <reference field="4294967294" count="1" selected="0">
            <x v="6"/>
          </reference>
          <reference field="1" count="1" selected="0">
            <x v="12"/>
          </reference>
        </references>
      </pivotArea>
    </chartFormat>
    <chartFormat chart="0" format="253">
      <pivotArea type="data" outline="0" fieldPosition="0">
        <references count="2">
          <reference field="4294967294" count="1" selected="0">
            <x v="5"/>
          </reference>
          <reference field="1" count="1" selected="0">
            <x v="12"/>
          </reference>
        </references>
      </pivotArea>
    </chartFormat>
    <chartFormat chart="0" format="254">
      <pivotArea type="data" outline="0" fieldPosition="0">
        <references count="2">
          <reference field="4294967294" count="1" selected="0">
            <x v="4"/>
          </reference>
          <reference field="1" count="1" selected="0">
            <x v="12"/>
          </reference>
        </references>
      </pivotArea>
    </chartFormat>
    <chartFormat chart="0" format="255">
      <pivotArea type="data" outline="0" fieldPosition="0">
        <references count="2">
          <reference field="4294967294" count="1" selected="0">
            <x v="7"/>
          </reference>
          <reference field="1" count="1" selected="0">
            <x v="11"/>
          </reference>
        </references>
      </pivotArea>
    </chartFormat>
    <chartFormat chart="0" format="256">
      <pivotArea type="data" outline="0" fieldPosition="0">
        <references count="2">
          <reference field="4294967294" count="1" selected="0">
            <x v="6"/>
          </reference>
          <reference field="1" count="1" selected="0">
            <x v="11"/>
          </reference>
        </references>
      </pivotArea>
    </chartFormat>
    <chartFormat chart="0" format="257">
      <pivotArea type="data" outline="0" fieldPosition="0">
        <references count="2">
          <reference field="4294967294" count="1" selected="0">
            <x v="5"/>
          </reference>
          <reference field="1" count="1" selected="0">
            <x v="11"/>
          </reference>
        </references>
      </pivotArea>
    </chartFormat>
    <chartFormat chart="0" format="258">
      <pivotArea type="data" outline="0" fieldPosition="0">
        <references count="2">
          <reference field="4294967294" count="1" selected="0">
            <x v="4"/>
          </reference>
          <reference field="1" count="1" selected="0">
            <x v="11"/>
          </reference>
        </references>
      </pivotArea>
    </chartFormat>
    <chartFormat chart="0" format="259">
      <pivotArea type="data" outline="0" fieldPosition="0">
        <references count="2">
          <reference field="4294967294" count="1" selected="0">
            <x v="7"/>
          </reference>
          <reference field="1" count="1" selected="0">
            <x v="10"/>
          </reference>
        </references>
      </pivotArea>
    </chartFormat>
    <chartFormat chart="0" format="260">
      <pivotArea type="data" outline="0" fieldPosition="0">
        <references count="2">
          <reference field="4294967294" count="1" selected="0">
            <x v="6"/>
          </reference>
          <reference field="1" count="1" selected="0">
            <x v="10"/>
          </reference>
        </references>
      </pivotArea>
    </chartFormat>
    <chartFormat chart="0" format="261">
      <pivotArea type="data" outline="0" fieldPosition="0">
        <references count="2">
          <reference field="4294967294" count="1" selected="0">
            <x v="5"/>
          </reference>
          <reference field="1" count="1" selected="0">
            <x v="10"/>
          </reference>
        </references>
      </pivotArea>
    </chartFormat>
    <chartFormat chart="0" format="262">
      <pivotArea type="data" outline="0" fieldPosition="0">
        <references count="2">
          <reference field="4294967294" count="1" selected="0">
            <x v="4"/>
          </reference>
          <reference field="1" count="1" selected="0">
            <x v="10"/>
          </reference>
        </references>
      </pivotArea>
    </chartFormat>
    <chartFormat chart="0" format="263">
      <pivotArea type="data" outline="0" fieldPosition="0">
        <references count="2">
          <reference field="4294967294" count="1" selected="0">
            <x v="7"/>
          </reference>
          <reference field="1" count="1" selected="0">
            <x v="9"/>
          </reference>
        </references>
      </pivotArea>
    </chartFormat>
    <chartFormat chart="0" format="264">
      <pivotArea type="data" outline="0" fieldPosition="0">
        <references count="2">
          <reference field="4294967294" count="1" selected="0">
            <x v="6"/>
          </reference>
          <reference field="1" count="1" selected="0">
            <x v="9"/>
          </reference>
        </references>
      </pivotArea>
    </chartFormat>
    <chartFormat chart="0" format="265">
      <pivotArea type="data" outline="0" fieldPosition="0">
        <references count="2">
          <reference field="4294967294" count="1" selected="0">
            <x v="5"/>
          </reference>
          <reference field="1" count="1" selected="0">
            <x v="9"/>
          </reference>
        </references>
      </pivotArea>
    </chartFormat>
    <chartFormat chart="0" format="266">
      <pivotArea type="data" outline="0" fieldPosition="0">
        <references count="2">
          <reference field="4294967294" count="1" selected="0">
            <x v="4"/>
          </reference>
          <reference field="1" count="1" selected="0">
            <x v="9"/>
          </reference>
        </references>
      </pivotArea>
    </chartFormat>
    <chartFormat chart="0" format="267">
      <pivotArea type="data" outline="0" fieldPosition="0">
        <references count="2">
          <reference field="4294967294" count="1" selected="0">
            <x v="7"/>
          </reference>
          <reference field="1" count="1" selected="0">
            <x v="8"/>
          </reference>
        </references>
      </pivotArea>
    </chartFormat>
    <chartFormat chart="0" format="268">
      <pivotArea type="data" outline="0" fieldPosition="0">
        <references count="2">
          <reference field="4294967294" count="1" selected="0">
            <x v="6"/>
          </reference>
          <reference field="1" count="1" selected="0">
            <x v="8"/>
          </reference>
        </references>
      </pivotArea>
    </chartFormat>
    <chartFormat chart="0" format="269">
      <pivotArea type="data" outline="0" fieldPosition="0">
        <references count="2">
          <reference field="4294967294" count="1" selected="0">
            <x v="5"/>
          </reference>
          <reference field="1" count="1" selected="0">
            <x v="8"/>
          </reference>
        </references>
      </pivotArea>
    </chartFormat>
    <chartFormat chart="0" format="270">
      <pivotArea type="data" outline="0" fieldPosition="0">
        <references count="2">
          <reference field="4294967294" count="1" selected="0">
            <x v="7"/>
          </reference>
          <reference field="1" count="1" selected="0">
            <x v="7"/>
          </reference>
        </references>
      </pivotArea>
    </chartFormat>
    <chartFormat chart="0" format="271">
      <pivotArea type="data" outline="0" fieldPosition="0">
        <references count="2">
          <reference field="4294967294" count="1" selected="0">
            <x v="6"/>
          </reference>
          <reference field="1" count="1" selected="0">
            <x v="7"/>
          </reference>
        </references>
      </pivotArea>
    </chartFormat>
    <chartFormat chart="0" format="272">
      <pivotArea type="data" outline="0" fieldPosition="0">
        <references count="2">
          <reference field="4294967294" count="1" selected="0">
            <x v="5"/>
          </reference>
          <reference field="1" count="1" selected="0">
            <x v="7"/>
          </reference>
        </references>
      </pivotArea>
    </chartFormat>
    <chartFormat chart="0" format="273">
      <pivotArea type="data" outline="0" fieldPosition="0">
        <references count="2">
          <reference field="4294967294" count="1" selected="0">
            <x v="7"/>
          </reference>
          <reference field="1" count="1" selected="0">
            <x v="6"/>
          </reference>
        </references>
      </pivotArea>
    </chartFormat>
    <chartFormat chart="0" format="274">
      <pivotArea type="data" outline="0" fieldPosition="0">
        <references count="2">
          <reference field="4294967294" count="1" selected="0">
            <x v="6"/>
          </reference>
          <reference field="1" count="1" selected="0">
            <x v="6"/>
          </reference>
        </references>
      </pivotArea>
    </chartFormat>
    <chartFormat chart="0" format="275">
      <pivotArea type="data" outline="0" fieldPosition="0">
        <references count="2">
          <reference field="4294967294" count="1" selected="0">
            <x v="5"/>
          </reference>
          <reference field="1" count="1" selected="0">
            <x v="6"/>
          </reference>
        </references>
      </pivotArea>
    </chartFormat>
    <chartFormat chart="0" format="276">
      <pivotArea type="data" outline="0" fieldPosition="0">
        <references count="2">
          <reference field="4294967294" count="1" selected="0">
            <x v="4"/>
          </reference>
          <reference field="1" count="1" selected="0">
            <x v="6"/>
          </reference>
        </references>
      </pivotArea>
    </chartFormat>
    <chartFormat chart="0" format="277">
      <pivotArea type="data" outline="0" fieldPosition="0">
        <references count="2">
          <reference field="4294967294" count="1" selected="0">
            <x v="7"/>
          </reference>
          <reference field="1" count="1" selected="0">
            <x v="4"/>
          </reference>
        </references>
      </pivotArea>
    </chartFormat>
    <chartFormat chart="0" format="278">
      <pivotArea type="data" outline="0" fieldPosition="0">
        <references count="2">
          <reference field="4294967294" count="1" selected="0">
            <x v="6"/>
          </reference>
          <reference field="1" count="1" selected="0">
            <x v="4"/>
          </reference>
        </references>
      </pivotArea>
    </chartFormat>
    <chartFormat chart="0" format="279">
      <pivotArea type="data" outline="0" fieldPosition="0">
        <references count="2">
          <reference field="4294967294" count="1" selected="0">
            <x v="4"/>
          </reference>
          <reference field="1" count="1" selected="0">
            <x v="4"/>
          </reference>
        </references>
      </pivotArea>
    </chartFormat>
    <chartFormat chart="0" format="280">
      <pivotArea type="data" outline="0" fieldPosition="0">
        <references count="2">
          <reference field="4294967294" count="1" selected="0">
            <x v="7"/>
          </reference>
          <reference field="1" count="1" selected="0">
            <x v="5"/>
          </reference>
        </references>
      </pivotArea>
    </chartFormat>
    <chartFormat chart="0" format="281">
      <pivotArea type="data" outline="0" fieldPosition="0">
        <references count="2">
          <reference field="4294967294" count="1" selected="0">
            <x v="6"/>
          </reference>
          <reference field="1" count="1" selected="0">
            <x v="5"/>
          </reference>
        </references>
      </pivotArea>
    </chartFormat>
    <chartFormat chart="0" format="282">
      <pivotArea type="data" outline="0" fieldPosition="0">
        <references count="2">
          <reference field="4294967294" count="1" selected="0">
            <x v="7"/>
          </reference>
          <reference field="1" count="1" selected="0">
            <x v="3"/>
          </reference>
        </references>
      </pivotArea>
    </chartFormat>
    <chartFormat chart="0" format="283">
      <pivotArea type="data" outline="0" fieldPosition="0">
        <references count="2">
          <reference field="4294967294" count="1" selected="0">
            <x v="6"/>
          </reference>
          <reference field="1" count="1" selected="0">
            <x v="3"/>
          </reference>
        </references>
      </pivotArea>
    </chartFormat>
    <chartFormat chart="10" format="322">
      <pivotArea type="data" outline="0" fieldPosition="0">
        <references count="2">
          <reference field="4294967294" count="1" selected="0">
            <x v="7"/>
          </reference>
          <reference field="1" count="1" selected="0">
            <x v="24"/>
          </reference>
        </references>
      </pivotArea>
    </chartFormat>
    <chartFormat chart="10" format="323">
      <pivotArea type="data" outline="0" fieldPosition="0">
        <references count="2">
          <reference field="4294967294" count="1" selected="0">
            <x v="6"/>
          </reference>
          <reference field="1" count="1" selected="0">
            <x v="24"/>
          </reference>
        </references>
      </pivotArea>
    </chartFormat>
    <chartFormat chart="10" format="324">
      <pivotArea type="data" outline="0" fieldPosition="0">
        <references count="2">
          <reference field="4294967294" count="1" selected="0">
            <x v="5"/>
          </reference>
          <reference field="1" count="1" selected="0">
            <x v="24"/>
          </reference>
        </references>
      </pivotArea>
    </chartFormat>
    <chartFormat chart="10" format="325">
      <pivotArea type="data" outline="0" fieldPosition="0">
        <references count="2">
          <reference field="4294967294" count="1" selected="0">
            <x v="4"/>
          </reference>
          <reference field="1" count="1" selected="0">
            <x v="24"/>
          </reference>
        </references>
      </pivotArea>
    </chartFormat>
    <chartFormat chart="10" format="326">
      <pivotArea type="data" outline="0" fieldPosition="0">
        <references count="2">
          <reference field="4294967294" count="1" selected="0">
            <x v="3"/>
          </reference>
          <reference field="1" count="1" selected="0">
            <x v="24"/>
          </reference>
        </references>
      </pivotArea>
    </chartFormat>
    <chartFormat chart="10" format="327">
      <pivotArea type="data" outline="0" fieldPosition="0">
        <references count="2">
          <reference field="4294967294" count="1" selected="0">
            <x v="2"/>
          </reference>
          <reference field="1" count="1" selected="0">
            <x v="24"/>
          </reference>
        </references>
      </pivotArea>
    </chartFormat>
    <chartFormat chart="10" format="328">
      <pivotArea type="data" outline="0" fieldPosition="0">
        <references count="2">
          <reference field="4294967294" count="1" selected="0">
            <x v="1"/>
          </reference>
          <reference field="1" count="1" selected="0">
            <x v="24"/>
          </reference>
        </references>
      </pivotArea>
    </chartFormat>
    <chartFormat chart="10" format="329">
      <pivotArea type="data" outline="0" fieldPosition="0">
        <references count="2">
          <reference field="4294967294" count="1" selected="0">
            <x v="7"/>
          </reference>
          <reference field="1" count="1" selected="0">
            <x v="23"/>
          </reference>
        </references>
      </pivotArea>
    </chartFormat>
    <chartFormat chart="10" format="330">
      <pivotArea type="data" outline="0" fieldPosition="0">
        <references count="2">
          <reference field="4294967294" count="1" selected="0">
            <x v="6"/>
          </reference>
          <reference field="1" count="1" selected="0">
            <x v="23"/>
          </reference>
        </references>
      </pivotArea>
    </chartFormat>
    <chartFormat chart="10" format="331">
      <pivotArea type="data" outline="0" fieldPosition="0">
        <references count="2">
          <reference field="4294967294" count="1" selected="0">
            <x v="5"/>
          </reference>
          <reference field="1" count="1" selected="0">
            <x v="23"/>
          </reference>
        </references>
      </pivotArea>
    </chartFormat>
    <chartFormat chart="10" format="332">
      <pivotArea type="data" outline="0" fieldPosition="0">
        <references count="2">
          <reference field="4294967294" count="1" selected="0">
            <x v="4"/>
          </reference>
          <reference field="1" count="1" selected="0">
            <x v="23"/>
          </reference>
        </references>
      </pivotArea>
    </chartFormat>
    <chartFormat chart="10" format="333">
      <pivotArea type="data" outline="0" fieldPosition="0">
        <references count="2">
          <reference field="4294967294" count="1" selected="0">
            <x v="3"/>
          </reference>
          <reference field="1" count="1" selected="0">
            <x v="23"/>
          </reference>
        </references>
      </pivotArea>
    </chartFormat>
    <chartFormat chart="10" format="334">
      <pivotArea type="data" outline="0" fieldPosition="0">
        <references count="2">
          <reference field="4294967294" count="1" selected="0">
            <x v="2"/>
          </reference>
          <reference field="1" count="1" selected="0">
            <x v="23"/>
          </reference>
        </references>
      </pivotArea>
    </chartFormat>
    <chartFormat chart="10" format="335">
      <pivotArea type="data" outline="0" fieldPosition="0">
        <references count="2">
          <reference field="4294967294" count="1" selected="0">
            <x v="1"/>
          </reference>
          <reference field="1" count="1" selected="0">
            <x v="23"/>
          </reference>
        </references>
      </pivotArea>
    </chartFormat>
    <chartFormat chart="10" format="336">
      <pivotArea type="data" outline="0" fieldPosition="0">
        <references count="2">
          <reference field="4294967294" count="1" selected="0">
            <x v="7"/>
          </reference>
          <reference field="1" count="1" selected="0">
            <x v="22"/>
          </reference>
        </references>
      </pivotArea>
    </chartFormat>
    <chartFormat chart="10" format="337">
      <pivotArea type="data" outline="0" fieldPosition="0">
        <references count="2">
          <reference field="4294967294" count="1" selected="0">
            <x v="6"/>
          </reference>
          <reference field="1" count="1" selected="0">
            <x v="22"/>
          </reference>
        </references>
      </pivotArea>
    </chartFormat>
    <chartFormat chart="10" format="338">
      <pivotArea type="data" outline="0" fieldPosition="0">
        <references count="2">
          <reference field="4294967294" count="1" selected="0">
            <x v="5"/>
          </reference>
          <reference field="1" count="1" selected="0">
            <x v="22"/>
          </reference>
        </references>
      </pivotArea>
    </chartFormat>
    <chartFormat chart="10" format="339">
      <pivotArea type="data" outline="0" fieldPosition="0">
        <references count="2">
          <reference field="4294967294" count="1" selected="0">
            <x v="4"/>
          </reference>
          <reference field="1" count="1" selected="0">
            <x v="22"/>
          </reference>
        </references>
      </pivotArea>
    </chartFormat>
    <chartFormat chart="10" format="340">
      <pivotArea type="data" outline="0" fieldPosition="0">
        <references count="2">
          <reference field="4294967294" count="1" selected="0">
            <x v="3"/>
          </reference>
          <reference field="1" count="1" selected="0">
            <x v="22"/>
          </reference>
        </references>
      </pivotArea>
    </chartFormat>
    <chartFormat chart="10" format="341">
      <pivotArea type="data" outline="0" fieldPosition="0">
        <references count="2">
          <reference field="4294967294" count="1" selected="0">
            <x v="2"/>
          </reference>
          <reference field="1" count="1" selected="0">
            <x v="22"/>
          </reference>
        </references>
      </pivotArea>
    </chartFormat>
    <chartFormat chart="10" format="342">
      <pivotArea type="data" outline="0" fieldPosition="0">
        <references count="2">
          <reference field="4294967294" count="1" selected="0">
            <x v="7"/>
          </reference>
          <reference field="1" count="1" selected="0">
            <x v="21"/>
          </reference>
        </references>
      </pivotArea>
    </chartFormat>
    <chartFormat chart="10" format="343">
      <pivotArea type="data" outline="0" fieldPosition="0">
        <references count="2">
          <reference field="4294967294" count="1" selected="0">
            <x v="6"/>
          </reference>
          <reference field="1" count="1" selected="0">
            <x v="21"/>
          </reference>
        </references>
      </pivotArea>
    </chartFormat>
    <chartFormat chart="10" format="344">
      <pivotArea type="data" outline="0" fieldPosition="0">
        <references count="2">
          <reference field="4294967294" count="1" selected="0">
            <x v="5"/>
          </reference>
          <reference field="1" count="1" selected="0">
            <x v="21"/>
          </reference>
        </references>
      </pivotArea>
    </chartFormat>
    <chartFormat chart="10" format="345">
      <pivotArea type="data" outline="0" fieldPosition="0">
        <references count="2">
          <reference field="4294967294" count="1" selected="0">
            <x v="4"/>
          </reference>
          <reference field="1" count="1" selected="0">
            <x v="21"/>
          </reference>
        </references>
      </pivotArea>
    </chartFormat>
    <chartFormat chart="10" format="346">
      <pivotArea type="data" outline="0" fieldPosition="0">
        <references count="2">
          <reference field="4294967294" count="1" selected="0">
            <x v="3"/>
          </reference>
          <reference field="1" count="1" selected="0">
            <x v="21"/>
          </reference>
        </references>
      </pivotArea>
    </chartFormat>
    <chartFormat chart="10" format="347">
      <pivotArea type="data" outline="0" fieldPosition="0">
        <references count="2">
          <reference field="4294967294" count="1" selected="0">
            <x v="2"/>
          </reference>
          <reference field="1" count="1" selected="0">
            <x v="21"/>
          </reference>
        </references>
      </pivotArea>
    </chartFormat>
    <chartFormat chart="10" format="348">
      <pivotArea type="data" outline="0" fieldPosition="0">
        <references count="2">
          <reference field="4294967294" count="1" selected="0">
            <x v="7"/>
          </reference>
          <reference field="1" count="1" selected="0">
            <x v="20"/>
          </reference>
        </references>
      </pivotArea>
    </chartFormat>
    <chartFormat chart="10" format="349">
      <pivotArea type="data" outline="0" fieldPosition="0">
        <references count="2">
          <reference field="4294967294" count="1" selected="0">
            <x v="6"/>
          </reference>
          <reference field="1" count="1" selected="0">
            <x v="20"/>
          </reference>
        </references>
      </pivotArea>
    </chartFormat>
    <chartFormat chart="10" format="350">
      <pivotArea type="data" outline="0" fieldPosition="0">
        <references count="2">
          <reference field="4294967294" count="1" selected="0">
            <x v="5"/>
          </reference>
          <reference field="1" count="1" selected="0">
            <x v="20"/>
          </reference>
        </references>
      </pivotArea>
    </chartFormat>
    <chartFormat chart="10" format="351">
      <pivotArea type="data" outline="0" fieldPosition="0">
        <references count="2">
          <reference field="4294967294" count="1" selected="0">
            <x v="1"/>
          </reference>
          <reference field="1" count="1" selected="0">
            <x v="22"/>
          </reference>
        </references>
      </pivotArea>
    </chartFormat>
    <chartFormat chart="10" format="352">
      <pivotArea type="data" outline="0" fieldPosition="0">
        <references count="2">
          <reference field="4294967294" count="1" selected="0">
            <x v="1"/>
          </reference>
          <reference field="1" count="1" selected="0">
            <x v="21"/>
          </reference>
        </references>
      </pivotArea>
    </chartFormat>
    <chartFormat chart="10" format="353">
      <pivotArea type="data" outline="0" fieldPosition="0">
        <references count="2">
          <reference field="4294967294" count="1" selected="0">
            <x v="4"/>
          </reference>
          <reference field="1" count="1" selected="0">
            <x v="20"/>
          </reference>
        </references>
      </pivotArea>
    </chartFormat>
    <chartFormat chart="10" format="354">
      <pivotArea type="data" outline="0" fieldPosition="0">
        <references count="2">
          <reference field="4294967294" count="1" selected="0">
            <x v="3"/>
          </reference>
          <reference field="1" count="1" selected="0">
            <x v="20"/>
          </reference>
        </references>
      </pivotArea>
    </chartFormat>
    <chartFormat chart="10" format="355">
      <pivotArea type="data" outline="0" fieldPosition="0">
        <references count="2">
          <reference field="4294967294" count="1" selected="0">
            <x v="2"/>
          </reference>
          <reference field="1" count="1" selected="0">
            <x v="20"/>
          </reference>
        </references>
      </pivotArea>
    </chartFormat>
    <chartFormat chart="10" format="356">
      <pivotArea type="data" outline="0" fieldPosition="0">
        <references count="2">
          <reference field="4294967294" count="1" selected="0">
            <x v="1"/>
          </reference>
          <reference field="1" count="1" selected="0">
            <x v="20"/>
          </reference>
        </references>
      </pivotArea>
    </chartFormat>
    <chartFormat chart="10" format="357">
      <pivotArea type="data" outline="0" fieldPosition="0">
        <references count="2">
          <reference field="4294967294" count="1" selected="0">
            <x v="7"/>
          </reference>
          <reference field="1" count="1" selected="0">
            <x v="19"/>
          </reference>
        </references>
      </pivotArea>
    </chartFormat>
    <chartFormat chart="10" format="358">
      <pivotArea type="data" outline="0" fieldPosition="0">
        <references count="2">
          <reference field="4294967294" count="1" selected="0">
            <x v="6"/>
          </reference>
          <reference field="1" count="1" selected="0">
            <x v="19"/>
          </reference>
        </references>
      </pivotArea>
    </chartFormat>
    <chartFormat chart="10" format="359">
      <pivotArea type="data" outline="0" fieldPosition="0">
        <references count="2">
          <reference field="4294967294" count="1" selected="0">
            <x v="5"/>
          </reference>
          <reference field="1" count="1" selected="0">
            <x v="19"/>
          </reference>
        </references>
      </pivotArea>
    </chartFormat>
    <chartFormat chart="10" format="360">
      <pivotArea type="data" outline="0" fieldPosition="0">
        <references count="2">
          <reference field="4294967294" count="1" selected="0">
            <x v="4"/>
          </reference>
          <reference field="1" count="1" selected="0">
            <x v="19"/>
          </reference>
        </references>
      </pivotArea>
    </chartFormat>
    <chartFormat chart="10" format="361">
      <pivotArea type="data" outline="0" fieldPosition="0">
        <references count="2">
          <reference field="4294967294" count="1" selected="0">
            <x v="3"/>
          </reference>
          <reference field="1" count="1" selected="0">
            <x v="19"/>
          </reference>
        </references>
      </pivotArea>
    </chartFormat>
    <chartFormat chart="10" format="362">
      <pivotArea type="data" outline="0" fieldPosition="0">
        <references count="2">
          <reference field="4294967294" count="1" selected="0">
            <x v="2"/>
          </reference>
          <reference field="1" count="1" selected="0">
            <x v="19"/>
          </reference>
        </references>
      </pivotArea>
    </chartFormat>
    <chartFormat chart="10" format="363">
      <pivotArea type="data" outline="0" fieldPosition="0">
        <references count="2">
          <reference field="4294967294" count="1" selected="0">
            <x v="1"/>
          </reference>
          <reference field="1" count="1" selected="0">
            <x v="19"/>
          </reference>
        </references>
      </pivotArea>
    </chartFormat>
    <chartFormat chart="10" format="364">
      <pivotArea type="data" outline="0" fieldPosition="0">
        <references count="2">
          <reference field="4294967294" count="1" selected="0">
            <x v="7"/>
          </reference>
          <reference field="1" count="1" selected="0">
            <x v="18"/>
          </reference>
        </references>
      </pivotArea>
    </chartFormat>
    <chartFormat chart="10" format="365">
      <pivotArea type="data" outline="0" fieldPosition="0">
        <references count="2">
          <reference field="4294967294" count="1" selected="0">
            <x v="6"/>
          </reference>
          <reference field="1" count="1" selected="0">
            <x v="18"/>
          </reference>
        </references>
      </pivotArea>
    </chartFormat>
    <chartFormat chart="10" format="366">
      <pivotArea type="data" outline="0" fieldPosition="0">
        <references count="2">
          <reference field="4294967294" count="1" selected="0">
            <x v="5"/>
          </reference>
          <reference field="1" count="1" selected="0">
            <x v="18"/>
          </reference>
        </references>
      </pivotArea>
    </chartFormat>
    <chartFormat chart="10" format="367">
      <pivotArea type="data" outline="0" fieldPosition="0">
        <references count="2">
          <reference field="4294967294" count="1" selected="0">
            <x v="4"/>
          </reference>
          <reference field="1" count="1" selected="0">
            <x v="18"/>
          </reference>
        </references>
      </pivotArea>
    </chartFormat>
    <chartFormat chart="10" format="368">
      <pivotArea type="data" outline="0" fieldPosition="0">
        <references count="2">
          <reference field="4294967294" count="1" selected="0">
            <x v="3"/>
          </reference>
          <reference field="1" count="1" selected="0">
            <x v="18"/>
          </reference>
        </references>
      </pivotArea>
    </chartFormat>
    <chartFormat chart="10" format="369">
      <pivotArea type="data" outline="0" fieldPosition="0">
        <references count="2">
          <reference field="4294967294" count="1" selected="0">
            <x v="2"/>
          </reference>
          <reference field="1" count="1" selected="0">
            <x v="18"/>
          </reference>
        </references>
      </pivotArea>
    </chartFormat>
    <chartFormat chart="10" format="370">
      <pivotArea type="data" outline="0" fieldPosition="0">
        <references count="2">
          <reference field="4294967294" count="1" selected="0">
            <x v="1"/>
          </reference>
          <reference field="1" count="1" selected="0">
            <x v="18"/>
          </reference>
        </references>
      </pivotArea>
    </chartFormat>
    <chartFormat chart="10" format="371">
      <pivotArea type="data" outline="0" fieldPosition="0">
        <references count="2">
          <reference field="4294967294" count="1" selected="0">
            <x v="7"/>
          </reference>
          <reference field="1" count="1" selected="0">
            <x v="17"/>
          </reference>
        </references>
      </pivotArea>
    </chartFormat>
    <chartFormat chart="10" format="372">
      <pivotArea type="data" outline="0" fieldPosition="0">
        <references count="2">
          <reference field="4294967294" count="1" selected="0">
            <x v="6"/>
          </reference>
          <reference field="1" count="1" selected="0">
            <x v="17"/>
          </reference>
        </references>
      </pivotArea>
    </chartFormat>
    <chartFormat chart="10" format="373">
      <pivotArea type="data" outline="0" fieldPosition="0">
        <references count="2">
          <reference field="4294967294" count="1" selected="0">
            <x v="5"/>
          </reference>
          <reference field="1" count="1" selected="0">
            <x v="17"/>
          </reference>
        </references>
      </pivotArea>
    </chartFormat>
    <chartFormat chart="10" format="374">
      <pivotArea type="data" outline="0" fieldPosition="0">
        <references count="2">
          <reference field="4294967294" count="1" selected="0">
            <x v="4"/>
          </reference>
          <reference field="1" count="1" selected="0">
            <x v="17"/>
          </reference>
        </references>
      </pivotArea>
    </chartFormat>
    <chartFormat chart="10" format="375">
      <pivotArea type="data" outline="0" fieldPosition="0">
        <references count="2">
          <reference field="4294967294" count="1" selected="0">
            <x v="3"/>
          </reference>
          <reference field="1" count="1" selected="0">
            <x v="17"/>
          </reference>
        </references>
      </pivotArea>
    </chartFormat>
    <chartFormat chart="10" format="376">
      <pivotArea type="data" outline="0" fieldPosition="0">
        <references count="2">
          <reference field="4294967294" count="1" selected="0">
            <x v="7"/>
          </reference>
          <reference field="1" count="1" selected="0">
            <x v="16"/>
          </reference>
        </references>
      </pivotArea>
    </chartFormat>
    <chartFormat chart="10" format="377">
      <pivotArea type="data" outline="0" fieldPosition="0">
        <references count="2">
          <reference field="4294967294" count="1" selected="0">
            <x v="6"/>
          </reference>
          <reference field="1" count="1" selected="0">
            <x v="16"/>
          </reference>
        </references>
      </pivotArea>
    </chartFormat>
    <chartFormat chart="10" format="378">
      <pivotArea type="data" outline="0" fieldPosition="0">
        <references count="2">
          <reference field="4294967294" count="1" selected="0">
            <x v="5"/>
          </reference>
          <reference field="1" count="1" selected="0">
            <x v="16"/>
          </reference>
        </references>
      </pivotArea>
    </chartFormat>
    <chartFormat chart="10" format="379">
      <pivotArea type="data" outline="0" fieldPosition="0">
        <references count="2">
          <reference field="4294967294" count="1" selected="0">
            <x v="4"/>
          </reference>
          <reference field="1" count="1" selected="0">
            <x v="16"/>
          </reference>
        </references>
      </pivotArea>
    </chartFormat>
    <chartFormat chart="10" format="380">
      <pivotArea type="data" outline="0" fieldPosition="0">
        <references count="2">
          <reference field="4294967294" count="1" selected="0">
            <x v="3"/>
          </reference>
          <reference field="1" count="1" selected="0">
            <x v="16"/>
          </reference>
        </references>
      </pivotArea>
    </chartFormat>
    <chartFormat chart="10" format="381">
      <pivotArea type="data" outline="0" fieldPosition="0">
        <references count="2">
          <reference field="4294967294" count="1" selected="0">
            <x v="2"/>
          </reference>
          <reference field="1" count="1" selected="0">
            <x v="16"/>
          </reference>
        </references>
      </pivotArea>
    </chartFormat>
    <chartFormat chart="10" format="382">
      <pivotArea type="data" outline="0" fieldPosition="0">
        <references count="2">
          <reference field="4294967294" count="1" selected="0">
            <x v="7"/>
          </reference>
          <reference field="1" count="1" selected="0">
            <x v="14"/>
          </reference>
        </references>
      </pivotArea>
    </chartFormat>
    <chartFormat chart="10" format="383">
      <pivotArea type="data" outline="0" fieldPosition="0">
        <references count="2">
          <reference field="4294967294" count="1" selected="0">
            <x v="6"/>
          </reference>
          <reference field="1" count="1" selected="0">
            <x v="14"/>
          </reference>
        </references>
      </pivotArea>
    </chartFormat>
    <chartFormat chart="10" format="384">
      <pivotArea type="data" outline="0" fieldPosition="0">
        <references count="2">
          <reference field="4294967294" count="1" selected="0">
            <x v="5"/>
          </reference>
          <reference field="1" count="1" selected="0">
            <x v="14"/>
          </reference>
        </references>
      </pivotArea>
    </chartFormat>
    <chartFormat chart="10" format="385">
      <pivotArea type="data" outline="0" fieldPosition="0">
        <references count="2">
          <reference field="4294967294" count="1" selected="0">
            <x v="4"/>
          </reference>
          <reference field="1" count="1" selected="0">
            <x v="14"/>
          </reference>
        </references>
      </pivotArea>
    </chartFormat>
    <chartFormat chart="10" format="386">
      <pivotArea type="data" outline="0" fieldPosition="0">
        <references count="2">
          <reference field="4294967294" count="1" selected="0">
            <x v="3"/>
          </reference>
          <reference field="1" count="1" selected="0">
            <x v="14"/>
          </reference>
        </references>
      </pivotArea>
    </chartFormat>
    <chartFormat chart="10" format="387">
      <pivotArea type="data" outline="0" fieldPosition="0">
        <references count="2">
          <reference field="4294967294" count="1" selected="0">
            <x v="7"/>
          </reference>
          <reference field="1" count="1" selected="0">
            <x v="13"/>
          </reference>
        </references>
      </pivotArea>
    </chartFormat>
    <chartFormat chart="10" format="388">
      <pivotArea type="data" outline="0" fieldPosition="0">
        <references count="2">
          <reference field="4294967294" count="1" selected="0">
            <x v="6"/>
          </reference>
          <reference field="1" count="1" selected="0">
            <x v="13"/>
          </reference>
        </references>
      </pivotArea>
    </chartFormat>
    <chartFormat chart="10" format="389">
      <pivotArea type="data" outline="0" fieldPosition="0">
        <references count="2">
          <reference field="4294967294" count="1" selected="0">
            <x v="5"/>
          </reference>
          <reference field="1" count="1" selected="0">
            <x v="13"/>
          </reference>
        </references>
      </pivotArea>
    </chartFormat>
    <chartFormat chart="10" format="390">
      <pivotArea type="data" outline="0" fieldPosition="0">
        <references count="2">
          <reference field="4294967294" count="1" selected="0">
            <x v="4"/>
          </reference>
          <reference field="1" count="1" selected="0">
            <x v="13"/>
          </reference>
        </references>
      </pivotArea>
    </chartFormat>
    <chartFormat chart="10" format="391">
      <pivotArea type="data" outline="0" fieldPosition="0">
        <references count="2">
          <reference field="4294967294" count="1" selected="0">
            <x v="3"/>
          </reference>
          <reference field="1" count="1" selected="0">
            <x v="13"/>
          </reference>
        </references>
      </pivotArea>
    </chartFormat>
    <chartFormat chart="10" format="392">
      <pivotArea type="data" outline="0" fieldPosition="0">
        <references count="2">
          <reference field="4294967294" count="1" selected="0">
            <x v="7"/>
          </reference>
          <reference field="1" count="1" selected="0">
            <x v="12"/>
          </reference>
        </references>
      </pivotArea>
    </chartFormat>
    <chartFormat chart="10" format="393">
      <pivotArea type="data" outline="0" fieldPosition="0">
        <references count="2">
          <reference field="4294967294" count="1" selected="0">
            <x v="6"/>
          </reference>
          <reference field="1" count="1" selected="0">
            <x v="12"/>
          </reference>
        </references>
      </pivotArea>
    </chartFormat>
    <chartFormat chart="10" format="394">
      <pivotArea type="data" outline="0" fieldPosition="0">
        <references count="2">
          <reference field="4294967294" count="1" selected="0">
            <x v="5"/>
          </reference>
          <reference field="1" count="1" selected="0">
            <x v="12"/>
          </reference>
        </references>
      </pivotArea>
    </chartFormat>
    <chartFormat chart="10" format="395">
      <pivotArea type="data" outline="0" fieldPosition="0">
        <references count="2">
          <reference field="4294967294" count="1" selected="0">
            <x v="4"/>
          </reference>
          <reference field="1" count="1" selected="0">
            <x v="12"/>
          </reference>
        </references>
      </pivotArea>
    </chartFormat>
    <chartFormat chart="10" format="396">
      <pivotArea type="data" outline="0" fieldPosition="0">
        <references count="2">
          <reference field="4294967294" count="1" selected="0">
            <x v="2"/>
          </reference>
          <reference field="1" count="1" selected="0">
            <x v="10"/>
          </reference>
        </references>
      </pivotArea>
    </chartFormat>
    <chartFormat chart="10" format="397">
      <pivotArea type="data" outline="0" fieldPosition="0">
        <references count="2">
          <reference field="4294967294" count="1" selected="0">
            <x v="1"/>
          </reference>
          <reference field="1" count="1" selected="0">
            <x v="10"/>
          </reference>
        </references>
      </pivotArea>
    </chartFormat>
    <chartFormat chart="10" format="398">
      <pivotArea type="data" outline="0" fieldPosition="0">
        <references count="2">
          <reference field="4294967294" count="1" selected="0">
            <x v="2"/>
          </reference>
          <reference field="1" count="1" selected="0">
            <x v="11"/>
          </reference>
        </references>
      </pivotArea>
    </chartFormat>
    <chartFormat chart="10" format="399">
      <pivotArea type="data" outline="0" fieldPosition="0">
        <references count="2">
          <reference field="4294967294" count="1" selected="0">
            <x v="1"/>
          </reference>
          <reference field="1" count="1" selected="0">
            <x v="11"/>
          </reference>
        </references>
      </pivotArea>
    </chartFormat>
    <chartFormat chart="10" format="400">
      <pivotArea type="data" outline="0" fieldPosition="0">
        <references count="2">
          <reference field="4294967294" count="1" selected="0">
            <x v="7"/>
          </reference>
          <reference field="1" count="1" selected="0">
            <x v="11"/>
          </reference>
        </references>
      </pivotArea>
    </chartFormat>
    <chartFormat chart="10" format="401">
      <pivotArea type="data" outline="0" fieldPosition="0">
        <references count="2">
          <reference field="4294967294" count="1" selected="0">
            <x v="6"/>
          </reference>
          <reference field="1" count="1" selected="0">
            <x v="11"/>
          </reference>
        </references>
      </pivotArea>
    </chartFormat>
    <chartFormat chart="10" format="402">
      <pivotArea type="data" outline="0" fieldPosition="0">
        <references count="2">
          <reference field="4294967294" count="1" selected="0">
            <x v="5"/>
          </reference>
          <reference field="1" count="1" selected="0">
            <x v="11"/>
          </reference>
        </references>
      </pivotArea>
    </chartFormat>
    <chartFormat chart="10" format="403">
      <pivotArea type="data" outline="0" fieldPosition="0">
        <references count="2">
          <reference field="4294967294" count="1" selected="0">
            <x v="4"/>
          </reference>
          <reference field="1" count="1" selected="0">
            <x v="11"/>
          </reference>
        </references>
      </pivotArea>
    </chartFormat>
    <chartFormat chart="10" format="404">
      <pivotArea type="data" outline="0" fieldPosition="0">
        <references count="2">
          <reference field="4294967294" count="1" selected="0">
            <x v="7"/>
          </reference>
          <reference field="1" count="1" selected="0">
            <x v="10"/>
          </reference>
        </references>
      </pivotArea>
    </chartFormat>
    <chartFormat chart="10" format="405">
      <pivotArea type="data" outline="0" fieldPosition="0">
        <references count="2">
          <reference field="4294967294" count="1" selected="0">
            <x v="6"/>
          </reference>
          <reference field="1" count="1" selected="0">
            <x v="10"/>
          </reference>
        </references>
      </pivotArea>
    </chartFormat>
    <chartFormat chart="10" format="406">
      <pivotArea type="data" outline="0" fieldPosition="0">
        <references count="2">
          <reference field="4294967294" count="1" selected="0">
            <x v="5"/>
          </reference>
          <reference field="1" count="1" selected="0">
            <x v="10"/>
          </reference>
        </references>
      </pivotArea>
    </chartFormat>
    <chartFormat chart="10" format="407">
      <pivotArea type="data" outline="0" fieldPosition="0">
        <references count="2">
          <reference field="4294967294" count="1" selected="0">
            <x v="4"/>
          </reference>
          <reference field="1" count="1" selected="0">
            <x v="10"/>
          </reference>
        </references>
      </pivotArea>
    </chartFormat>
    <chartFormat chart="10" format="408">
      <pivotArea type="data" outline="0" fieldPosition="0">
        <references count="2">
          <reference field="4294967294" count="1" selected="0">
            <x v="7"/>
          </reference>
          <reference field="1" count="1" selected="0">
            <x v="9"/>
          </reference>
        </references>
      </pivotArea>
    </chartFormat>
    <chartFormat chart="10" format="409">
      <pivotArea type="data" outline="0" fieldPosition="0">
        <references count="2">
          <reference field="4294967294" count="1" selected="0">
            <x v="6"/>
          </reference>
          <reference field="1" count="1" selected="0">
            <x v="9"/>
          </reference>
        </references>
      </pivotArea>
    </chartFormat>
    <chartFormat chart="10" format="410">
      <pivotArea type="data" outline="0" fieldPosition="0">
        <references count="2">
          <reference field="4294967294" count="1" selected="0">
            <x v="5"/>
          </reference>
          <reference field="1" count="1" selected="0">
            <x v="9"/>
          </reference>
        </references>
      </pivotArea>
    </chartFormat>
    <chartFormat chart="10" format="411">
      <pivotArea type="data" outline="0" fieldPosition="0">
        <references count="2">
          <reference field="4294967294" count="1" selected="0">
            <x v="4"/>
          </reference>
          <reference field="1" count="1" selected="0">
            <x v="9"/>
          </reference>
        </references>
      </pivotArea>
    </chartFormat>
    <chartFormat chart="10" format="412">
      <pivotArea type="data" outline="0" fieldPosition="0">
        <references count="2">
          <reference field="4294967294" count="1" selected="0">
            <x v="7"/>
          </reference>
          <reference field="1" count="1" selected="0">
            <x v="8"/>
          </reference>
        </references>
      </pivotArea>
    </chartFormat>
    <chartFormat chart="10" format="413">
      <pivotArea type="data" outline="0" fieldPosition="0">
        <references count="2">
          <reference field="4294967294" count="1" selected="0">
            <x v="6"/>
          </reference>
          <reference field="1" count="1" selected="0">
            <x v="8"/>
          </reference>
        </references>
      </pivotArea>
    </chartFormat>
    <chartFormat chart="10" format="414">
      <pivotArea type="data" outline="0" fieldPosition="0">
        <references count="2">
          <reference field="4294967294" count="1" selected="0">
            <x v="5"/>
          </reference>
          <reference field="1" count="1" selected="0">
            <x v="8"/>
          </reference>
        </references>
      </pivotArea>
    </chartFormat>
    <chartFormat chart="10" format="415">
      <pivotArea type="data" outline="0" fieldPosition="0">
        <references count="2">
          <reference field="4294967294" count="1" selected="0">
            <x v="7"/>
          </reference>
          <reference field="1" count="1" selected="0">
            <x v="7"/>
          </reference>
        </references>
      </pivotArea>
    </chartFormat>
    <chartFormat chart="10" format="416">
      <pivotArea type="data" outline="0" fieldPosition="0">
        <references count="2">
          <reference field="4294967294" count="1" selected="0">
            <x v="6"/>
          </reference>
          <reference field="1" count="1" selected="0">
            <x v="7"/>
          </reference>
        </references>
      </pivotArea>
    </chartFormat>
    <chartFormat chart="10" format="417">
      <pivotArea type="data" outline="0" fieldPosition="0">
        <references count="2">
          <reference field="4294967294" count="1" selected="0">
            <x v="5"/>
          </reference>
          <reference field="1" count="1" selected="0">
            <x v="7"/>
          </reference>
        </references>
      </pivotArea>
    </chartFormat>
    <chartFormat chart="10" format="418">
      <pivotArea type="data" outline="0" fieldPosition="0">
        <references count="2">
          <reference field="4294967294" count="1" selected="0">
            <x v="7"/>
          </reference>
          <reference field="1" count="1" selected="0">
            <x v="6"/>
          </reference>
        </references>
      </pivotArea>
    </chartFormat>
    <chartFormat chart="10" format="419">
      <pivotArea type="data" outline="0" fieldPosition="0">
        <references count="2">
          <reference field="4294967294" count="1" selected="0">
            <x v="6"/>
          </reference>
          <reference field="1" count="1" selected="0">
            <x v="6"/>
          </reference>
        </references>
      </pivotArea>
    </chartFormat>
    <chartFormat chart="10" format="420">
      <pivotArea type="data" outline="0" fieldPosition="0">
        <references count="2">
          <reference field="4294967294" count="1" selected="0">
            <x v="5"/>
          </reference>
          <reference field="1" count="1" selected="0">
            <x v="6"/>
          </reference>
        </references>
      </pivotArea>
    </chartFormat>
    <chartFormat chart="10" format="421">
      <pivotArea type="data" outline="0" fieldPosition="0">
        <references count="2">
          <reference field="4294967294" count="1" selected="0">
            <x v="4"/>
          </reference>
          <reference field="1" count="1" selected="0">
            <x v="6"/>
          </reference>
        </references>
      </pivotArea>
    </chartFormat>
    <chartFormat chart="10" format="422">
      <pivotArea type="data" outline="0" fieldPosition="0">
        <references count="2">
          <reference field="4294967294" count="1" selected="0">
            <x v="7"/>
          </reference>
          <reference field="1" count="1" selected="0">
            <x v="5"/>
          </reference>
        </references>
      </pivotArea>
    </chartFormat>
    <chartFormat chart="10" format="423">
      <pivotArea type="data" outline="0" fieldPosition="0">
        <references count="2">
          <reference field="4294967294" count="1" selected="0">
            <x v="6"/>
          </reference>
          <reference field="1" count="1" selected="0">
            <x v="5"/>
          </reference>
        </references>
      </pivotArea>
    </chartFormat>
    <chartFormat chart="10" format="424">
      <pivotArea type="data" outline="0" fieldPosition="0">
        <references count="2">
          <reference field="4294967294" count="1" selected="0">
            <x v="5"/>
          </reference>
          <reference field="1" count="1" selected="0">
            <x v="5"/>
          </reference>
        </references>
      </pivotArea>
    </chartFormat>
    <chartFormat chart="10" format="425">
      <pivotArea type="data" outline="0" fieldPosition="0">
        <references count="2">
          <reference field="4294967294" count="1" selected="0">
            <x v="7"/>
          </reference>
          <reference field="1" count="1" selected="0">
            <x v="4"/>
          </reference>
        </references>
      </pivotArea>
    </chartFormat>
    <chartFormat chart="10" format="426">
      <pivotArea type="data" outline="0" fieldPosition="0">
        <references count="2">
          <reference field="4294967294" count="1" selected="0">
            <x v="6"/>
          </reference>
          <reference field="1" count="1" selected="0">
            <x v="4"/>
          </reference>
        </references>
      </pivotArea>
    </chartFormat>
    <chartFormat chart="10" format="427">
      <pivotArea type="data" outline="0" fieldPosition="0">
        <references count="2">
          <reference field="4294967294" count="1" selected="0">
            <x v="5"/>
          </reference>
          <reference field="1" count="1" selected="0">
            <x v="4"/>
          </reference>
        </references>
      </pivotArea>
    </chartFormat>
    <chartFormat chart="10" format="428">
      <pivotArea type="data" outline="0" fieldPosition="0">
        <references count="2">
          <reference field="4294967294" count="1" selected="0">
            <x v="4"/>
          </reference>
          <reference field="1" count="1" selected="0">
            <x v="4"/>
          </reference>
        </references>
      </pivotArea>
    </chartFormat>
    <chartFormat chart="10" format="429">
      <pivotArea type="data" outline="0" fieldPosition="0">
        <references count="2">
          <reference field="4294967294" count="1" selected="0">
            <x v="7"/>
          </reference>
          <reference field="1" count="1" selected="0">
            <x v="3"/>
          </reference>
        </references>
      </pivotArea>
    </chartFormat>
    <chartFormat chart="10" format="430">
      <pivotArea type="data" outline="0" fieldPosition="0">
        <references count="2">
          <reference field="4294967294" count="1" selected="0">
            <x v="6"/>
          </reference>
          <reference field="1" count="1" selected="0">
            <x v="3"/>
          </reference>
        </references>
      </pivotArea>
    </chartFormat>
    <chartFormat chart="10" format="431">
      <pivotArea type="data" outline="0" fieldPosition="0">
        <references count="2">
          <reference field="4294967294" count="1" selected="0">
            <x v="7"/>
          </reference>
          <reference field="1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Avance Proceso de Compra por Etapa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Dinámica1" cacheId="6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hartFormat="1">
  <location ref="A3:B27" firstHeaderRow="1" firstDataRow="1" firstDataCol="1"/>
  <pivotFields count="53">
    <pivotField showAll="0"/>
    <pivotField axis="axisRow" showAll="0" sortType="descending">
      <items count="25">
        <item sd="0" x="14"/>
        <item n="Tierra Grata" sd="0" x="22"/>
        <item sd="0" x="13"/>
        <item sd="0" x="20"/>
        <item sd="0" x="10"/>
        <item sd="0" x="0"/>
        <item sd="0" x="3"/>
        <item sd="0" x="1"/>
        <item sd="0" x="4"/>
        <item sd="0" x="11"/>
        <item sd="0" x="21"/>
        <item sd="0" x="12"/>
        <item sd="0" x="15"/>
        <item sd="0" x="2"/>
        <item sd="0" x="8"/>
        <item sd="0" x="7"/>
        <item sd="0" x="5"/>
        <item sd="0" x="19"/>
        <item sd="0" x="6"/>
        <item sd="0" x="17"/>
        <item sd="0" x="23"/>
        <item sd="0" x="16"/>
        <item sd="0" x="18"/>
        <item sd="0"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showAll="0">
      <items count="24">
        <item x="1"/>
        <item x="11"/>
        <item x="4"/>
        <item x="9"/>
        <item x="19"/>
        <item x="3"/>
        <item x="2"/>
        <item x="12"/>
        <item x="15"/>
        <item x="13"/>
        <item x="14"/>
        <item x="10"/>
        <item x="5"/>
        <item x="16"/>
        <item x="7"/>
        <item x="0"/>
        <item x="20"/>
        <item x="6"/>
        <item x="22"/>
        <item x="18"/>
        <item x="21"/>
        <item x="17"/>
        <item x="8"/>
        <item t="default"/>
      </items>
    </pivotField>
    <pivotField showAll="0"/>
    <pivotField showAll="0"/>
    <pivotField showAll="0"/>
    <pivotField showAll="0"/>
    <pivotField showAll="0"/>
    <pivotField numFmtId="9" showAll="0"/>
    <pivotField showAll="0"/>
    <pivotField showAll="0"/>
    <pivotField showAll="0"/>
    <pivotField showAll="0"/>
    <pivotField numFmtId="9" showAll="0"/>
    <pivotField showAll="0"/>
    <pivotField numFmtId="9" showAll="0"/>
    <pivotField showAll="0"/>
    <pivotField showAll="0"/>
    <pivotField showAll="0"/>
    <pivotField showAll="0"/>
    <pivotField numFmtId="9" showAll="0"/>
    <pivotField showAll="0"/>
    <pivotField showAll="0"/>
    <pivotField showAll="0"/>
    <pivotField showAll="0"/>
    <pivotField numFmtId="9" showAll="0"/>
    <pivotField showAll="0"/>
    <pivotField showAll="0"/>
    <pivotField showAll="0"/>
    <pivotField showAll="0"/>
    <pivotField numFmtId="9" showAll="0"/>
    <pivotField showAll="0"/>
    <pivotField showAll="0"/>
    <pivotField showAll="0"/>
    <pivotField showAll="0"/>
    <pivotField numFmtId="9" showAll="0"/>
    <pivotField showAll="0"/>
    <pivotField showAll="0"/>
    <pivotField showAll="0"/>
    <pivotField numFmtId="9" showAll="0"/>
    <pivotField showAll="0"/>
    <pivotField showAll="0"/>
    <pivotField showAll="0"/>
    <pivotField numFmtId="9" showAll="0"/>
    <pivotField showAll="0"/>
    <pivotField showAll="0"/>
    <pivotField showAll="0"/>
    <pivotField numFmtId="9" showAll="0"/>
    <pivotField showAll="0"/>
    <pivotField dataField="1" numFmtId="9" showAll="0"/>
  </pivotFields>
  <rowFields count="2">
    <field x="1"/>
    <field x="5"/>
  </rowFields>
  <rowItems count="24">
    <i>
      <x v="7"/>
    </i>
    <i>
      <x v="5"/>
    </i>
    <i>
      <x v="13"/>
    </i>
    <i>
      <x v="6"/>
    </i>
    <i>
      <x v="16"/>
    </i>
    <i>
      <x v="8"/>
    </i>
    <i>
      <x v="18"/>
    </i>
    <i>
      <x v="15"/>
    </i>
    <i>
      <x v="14"/>
    </i>
    <i>
      <x v="23"/>
    </i>
    <i>
      <x v="9"/>
    </i>
    <i>
      <x v="4"/>
    </i>
    <i>
      <x v="11"/>
    </i>
    <i>
      <x v="2"/>
    </i>
    <i>
      <x/>
    </i>
    <i>
      <x v="21"/>
    </i>
    <i>
      <x v="12"/>
    </i>
    <i>
      <x v="22"/>
    </i>
    <i>
      <x v="10"/>
    </i>
    <i>
      <x v="3"/>
    </i>
    <i>
      <x v="17"/>
    </i>
    <i>
      <x v="19"/>
    </i>
    <i>
      <x v="1"/>
    </i>
    <i>
      <x v="20"/>
    </i>
  </rowItems>
  <colItems count="1">
    <i/>
  </colItems>
  <dataFields count="1">
    <dataField name="% AVANCE PROCESO DE COMPRA" fld="52" subtotal="average" baseField="1" baseItem="0" numFmtId="9"/>
  </dataFields>
  <formats count="5">
    <format dxfId="19">
      <pivotArea type="all" dataOnly="0" outline="0" fieldPosition="0"/>
    </format>
    <format dxfId="18">
      <pivotArea outline="0" collapsedLevelsAreSubtotals="1" fieldPosition="0"/>
    </format>
    <format dxfId="17">
      <pivotArea field="1" type="button" dataOnly="0" labelOnly="1" outline="0" axis="axisRow" fieldPosition="0"/>
    </format>
    <format dxfId="16">
      <pivotArea dataOnly="0" labelOnly="1" fieldPosition="0">
        <references count="1">
          <reference field="1" count="0"/>
        </references>
      </pivotArea>
    </format>
    <format dxfId="15">
      <pivotArea dataOnly="0" labelOnly="1" outline="0" axis="axisValues" fieldPosition="0"/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3" cacheId="6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>
  <location ref="A67:B80" firstHeaderRow="1" firstDataRow="1" firstDataCol="1"/>
  <pivotFields count="53">
    <pivotField showAll="0"/>
    <pivotField axis="axisRow" showAll="0">
      <items count="25">
        <item x="18"/>
        <item x="16"/>
        <item x="23"/>
        <item x="17"/>
        <item x="6"/>
        <item x="19"/>
        <item x="5"/>
        <item x="7"/>
        <item x="8"/>
        <item x="2"/>
        <item x="15"/>
        <item x="12"/>
        <item x="21"/>
        <item x="11"/>
        <item x="4"/>
        <item x="1"/>
        <item x="3"/>
        <item x="0"/>
        <item x="10"/>
        <item x="20"/>
        <item x="13"/>
        <item x="22"/>
        <item x="14"/>
        <item x="9"/>
        <item t="default"/>
      </items>
    </pivotField>
    <pivotField showAll="0"/>
    <pivotField axis="axisRow" showAll="0" sortType="descending">
      <items count="14">
        <item sd="0" x="3"/>
        <item sd="0" x="5"/>
        <item sd="0" x="6"/>
        <item sd="0" x="0"/>
        <item sd="0" x="11"/>
        <item sd="0" x="12"/>
        <item sd="0" x="1"/>
        <item sd="0" x="8"/>
        <item sd="0" x="7"/>
        <item sd="0" x="4"/>
        <item sd="0" x="9"/>
        <item sd="0" x="10"/>
        <item sd="0" x="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numFmtId="9" showAll="0"/>
    <pivotField showAll="0"/>
    <pivotField showAll="0"/>
    <pivotField showAll="0"/>
    <pivotField showAll="0"/>
    <pivotField numFmtId="9" showAll="0"/>
    <pivotField showAll="0"/>
    <pivotField numFmtId="9" showAll="0"/>
    <pivotField showAll="0"/>
    <pivotField showAll="0"/>
    <pivotField showAll="0"/>
    <pivotField showAll="0"/>
    <pivotField numFmtId="9" showAll="0"/>
    <pivotField showAll="0"/>
    <pivotField showAll="0"/>
    <pivotField showAll="0"/>
    <pivotField showAll="0"/>
    <pivotField numFmtId="9" showAll="0"/>
    <pivotField showAll="0"/>
    <pivotField showAll="0"/>
    <pivotField showAll="0"/>
    <pivotField showAll="0"/>
    <pivotField numFmtId="9" showAll="0"/>
    <pivotField showAll="0"/>
    <pivotField showAll="0"/>
    <pivotField showAll="0"/>
    <pivotField showAll="0"/>
    <pivotField numFmtId="9" showAll="0"/>
    <pivotField showAll="0"/>
    <pivotField showAll="0"/>
    <pivotField showAll="0"/>
    <pivotField numFmtId="9" showAll="0"/>
    <pivotField showAll="0"/>
    <pivotField showAll="0"/>
    <pivotField showAll="0"/>
    <pivotField numFmtId="9" showAll="0"/>
    <pivotField showAll="0"/>
    <pivotField showAll="0"/>
    <pivotField showAll="0"/>
    <pivotField numFmtId="9" showAll="0"/>
    <pivotField showAll="0"/>
    <pivotField dataField="1" numFmtId="9" showAll="0"/>
  </pivotFields>
  <rowFields count="2">
    <field x="3"/>
    <field x="1"/>
  </rowFields>
  <rowItems count="13">
    <i>
      <x v="6"/>
    </i>
    <i>
      <x v="12"/>
    </i>
    <i>
      <x v="9"/>
    </i>
    <i>
      <x v="3"/>
    </i>
    <i>
      <x v="1"/>
    </i>
    <i>
      <x/>
    </i>
    <i>
      <x v="7"/>
    </i>
    <i>
      <x v="2"/>
    </i>
    <i>
      <x v="8"/>
    </i>
    <i>
      <x v="10"/>
    </i>
    <i>
      <x v="11"/>
    </i>
    <i>
      <x v="5"/>
    </i>
    <i>
      <x v="4"/>
    </i>
  </rowItems>
  <colItems count="1">
    <i/>
  </colItems>
  <dataFields count="1">
    <dataField name="Promedio de % AVANCE ACCESO DE COMPRA" fld="52" subtotal="average" baseField="1" baseItem="11" numFmtId="9"/>
  </dataFields>
  <formats count="5">
    <format dxfId="24">
      <pivotArea type="all" dataOnly="0" outline="0" fieldPosition="0"/>
    </format>
    <format dxfId="23">
      <pivotArea outline="0" collapsedLevelsAreSubtotals="1" fieldPosition="0"/>
    </format>
    <format dxfId="22">
      <pivotArea field="3" type="button" dataOnly="0" labelOnly="1" outline="0" axis="axisRow" fieldPosition="0"/>
    </format>
    <format dxfId="21">
      <pivotArea dataOnly="0" labelOnly="1" fieldPosition="0">
        <references count="1">
          <reference field="3" count="0"/>
        </references>
      </pivotArea>
    </format>
    <format dxfId="2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NOMBRE_ANTIGUO_ETCR" sourceName="NOMBRE ANTIGUO ETCR">
  <pivotTables>
    <pivotTable tabId="8" name="TablaDinámica2"/>
  </pivotTables>
  <data>
    <tabular pivotCacheId="308374817">
      <items count="25">
        <i x="18" s="1"/>
        <i x="16" s="1"/>
        <i x="23" s="1"/>
        <i x="17" s="1"/>
        <i x="6" s="1"/>
        <i x="19" s="1"/>
        <i x="5" s="1"/>
        <i x="7" s="1"/>
        <i x="8" s="1"/>
        <i x="2" s="1"/>
        <i x="15" s="1"/>
        <i x="12" s="1"/>
        <i x="21" s="1"/>
        <i x="11" s="1"/>
        <i x="4" s="1"/>
        <i x="1" s="1"/>
        <i x="3" s="1"/>
        <i x="0" s="1"/>
        <i x="10" s="1"/>
        <i x="20" s="1"/>
        <i x="9" s="1"/>
        <i x="13" s="1"/>
        <i x="22" s="1"/>
        <i x="14" s="1"/>
        <i x="24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ENDIENTES_POR_AVALÚO" sourceName="PENDIENTES POR AVALÚO">
  <pivotTables>
    <pivotTable tabId="8" name="TablaDinámica2"/>
  </pivotTables>
  <data>
    <tabular pivotCacheId="308374817">
      <items count="2">
        <i x="1" s="1"/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BLOQUEO_ACLARACIÓN_CABIDA_Y_LINDEROS" sourceName="BLOQUEO ACLARACIÓN CABIDA Y LINDEROS">
  <pivotTables>
    <pivotTable tabId="8" name="TablaDinámica2"/>
  </pivotTables>
  <data>
    <tabular pivotCacheId="308374817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VISITA_TÉCNICA_PROGRAMADA" sourceName="VISITA TÉCNICA PROGRAMADA">
  <pivotTables>
    <pivotTable tabId="8" name="TablaDinámica2"/>
  </pivotTables>
  <data>
    <tabular pivotCacheId="308374817">
      <items count="2">
        <i x="1" s="1"/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VANCE" sourceName="AVANCE">
  <pivotTables>
    <pivotTable tabId="8" name="TablaDinámica2"/>
  </pivotTables>
  <data>
    <tabular pivotCacheId="308374817">
      <items count="6">
        <i x="0" s="1"/>
        <i x="5" s="1"/>
        <i x="4" s="1"/>
        <i x="3" s="1"/>
        <i x="2" s="1"/>
        <i x="1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UJETO_A" sourceName="SUJETO A">
  <pivotTables>
    <pivotTable tabId="8" name="TablaDinámica2"/>
  </pivotTables>
  <data>
    <tabular pivotCacheId="308374817">
      <items count="5">
        <i x="2" s="1"/>
        <i x="1" s="1"/>
        <i x="0" s="1"/>
        <i x="3" s="1"/>
        <i x="4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NOMBRE ANTIGUO ETCR 1" cache="SegmentaciónDeDatos_NOMBRE_ANTIGUO_ETCR" caption="NOMBRE ANTIGUO ETCR" startItem="12" columnCount="2" style="SlicerStyleOther2" rowHeight="144000"/>
  <slicer name="PENDIENTES POR AVALÚO" cache="SegmentaciónDeDatos_PENDIENTES_POR_AVALÚO" caption="PENDIENTES POR AVALÚO" style="SlicerStyleOther2" rowHeight="144000"/>
  <slicer name="BLOQUEO ACLARACIÓN CABIDA Y LINDEROS" cache="SegmentaciónDeDatos_BLOQUEO_ACLARACIÓN_CABIDA_Y_LINDEROS" caption="BLOQUEO ACLARACIÓN CABIDA Y LINDEROS" style="SlicerStyleOther2" rowHeight="144000"/>
  <slicer name="VISITA TÉCNICA PROGRAMADA" cache="SegmentaciónDeDatos_VISITA_TÉCNICA_PROGRAMADA" caption="VISITA TÉCNICA PROGRAMADA" style="SlicerStyleOther2" rowHeight="144000"/>
  <slicer name="AVANCE" cache="SegmentaciónDeDatos_AVANCE" caption="AVANCE" columnCount="2" style="SlicerStyleOther2" rowHeight="144000"/>
  <slicer name="SUJETO A" cache="SegmentaciónDeDatos_SUJETO_A" caption="SUJETO A" rowHeight="241300"/>
</slicers>
</file>

<file path=xl/tables/table1.xml><?xml version="1.0" encoding="utf-8"?>
<table xmlns="http://schemas.openxmlformats.org/spreadsheetml/2006/main" id="1" name="Tabla1" displayName="Tabla1" ref="A1:BF2" totalsRowShown="0">
  <autoFilter ref="A1:BF2"/>
  <tableColumns count="58">
    <tableColumn id="1" name="N°"/>
    <tableColumn id="2" name="NOMBRE ANTIGUO ETCR"/>
    <tableColumn id="3" name="MUNICIPIO"/>
    <tableColumn id="4" name="DEPARTAMENTO"/>
    <tableColumn id="5" name="ESTADO"/>
    <tableColumn id="6" name="NOMBRE DEL PREDIO"/>
    <tableColumn id="7" name="FMI"/>
    <tableColumn id="8" name="ÁREA Ha"/>
    <tableColumn id="9" name="MUNICIPIO2"/>
    <tableColumn id="10" name="DEPARTAMENTO2"/>
    <tableColumn id="11" name="BUSQUEDA DE PREDIOS"/>
    <tableColumn id="12" name="% BUSQUEDA DE PREDIOS"/>
    <tableColumn id="13" name="RESPONSABLE"/>
    <tableColumn id="14" name="ANALISIS PRELIMINAR DEL PREDIO"/>
    <tableColumn id="15" name="VIABLE"/>
    <tableColumn id="16" name="RESPONSABLE2"/>
    <tableColumn id="17" name="% ANALISIS"/>
    <tableColumn id="18" name="Naturaleza"/>
    <tableColumn id="19" name="% VIABILIDAD PRELIMINAR "/>
    <tableColumn id="20" name="SOLICITUD DE COMPRA"/>
    <tableColumn id="21" name="RESPONSABLE3"/>
    <tableColumn id="22" name="OFERTA VOLUNTARIA"/>
    <tableColumn id="23" name="OFICIO SOLICITUD DE COMPRA" dataDxfId="25"/>
    <tableColumn id="24" name="% SOLICITUD FORMAL DEL PREDIO A LA ANT"/>
    <tableColumn id="25" name="ESTUDIO PRELIMINAR DE TITULOS ANT"/>
    <tableColumn id="26" name="SOLICITUD DE CONCEPTOS AMBIENTALES Y DE USO"/>
    <tableColumn id="27" name="RESPONSABLE CONCEPTO DE USO ALCADÍA"/>
    <tableColumn id="28" name="RESPONSABLE CONCEPTO AMBIENTAL CAR"/>
    <tableColumn id="29" name="% ESTUDIO DE TITULOS Y SOLICITUD DE CONCEPTOS"/>
    <tableColumn id="30" name="ESTUDIO PRELIMINAR TOPOGRAFÍA Y AGRONOMÍA"/>
    <tableColumn id="31" name="VISITA TÉCNICA LEVANTAMIENTO TOPOGRÁFICO Y AGRONÓMICO"/>
    <tableColumn id="32" name="INFORME VISITA TÉCNICA LEVANTAMIENTO TOPOGRÁFICO Y AGRONÓMICO"/>
    <tableColumn id="33" name="REALIZAR ESTUDIO COMPLEMENTARIO DE TITULOS"/>
    <tableColumn id="34" name="% RESULTADO VISITA TÉCNICA"/>
    <tableColumn id="35" name="RECTIFICACIONES Y/O ACLARACIONES CABIDA Y LINDERO"/>
    <tableColumn id="36" name="RESPONSABLE4"/>
    <tableColumn id="37" name="TRAMITE SURTIDO"/>
    <tableColumn id="38" name="ACTUALIZACIÓN"/>
    <tableColumn id="39" name="% TRÁMITE CABIDA Y LINDEROS"/>
    <tableColumn id="40" name="SOLICITUD AVALÚO"/>
    <tableColumn id="41" name="AVALÚO"/>
    <tableColumn id="42" name="CONTROL DE AVALÚO"/>
    <tableColumn id="43" name="% AVALÚO"/>
    <tableColumn id="44" name="SOLICITUD DE VIABILIDAD OFICINA JURÍDICA"/>
    <tableColumn id="45" name="APERTURA DE FOLIO"/>
    <tableColumn id="46" name="OFERTA AL PROPIETARIO E INSCRIPCIÓN "/>
    <tableColumn id="47" name="% ACEPTACIÓN OFERTA"/>
    <tableColumn id="48" name="ELABORAR MINUTA Y PROTOCOLIZACIÓN "/>
    <tableColumn id="49" name="ACTA DE ENTREGA DEL PREDIO"/>
    <tableColumn id="50" name="PAGO Y FIN DEL PROCESO"/>
    <tableColumn id="51" name="% PROTOCOLIZACION, ENTREGA Y PAGO"/>
    <tableColumn id="52" name="VALOR ESTIMADO"/>
    <tableColumn id="53" name="% AVANCE ACCESO DE COMPRA"/>
    <tableColumn id="54" name="AVANCE"/>
    <tableColumn id="55" name="PENDIENTES POR AVALÚO"/>
    <tableColumn id="56" name="BLOQUEO ACLARACIÓN CABIDA Y LINDEROS"/>
    <tableColumn id="57" name="VISITA TÉCNICA PROGRAMADA"/>
    <tableColumn id="58" name="SUJETO 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tx2">
            <a:lumMod val="50000"/>
            <a:alpha val="60000"/>
          </a:schemeClr>
        </a:solidFill>
        <a:ln>
          <a:solidFill>
            <a:schemeClr val="tx2">
              <a:lumMod val="50000"/>
            </a:schemeClr>
          </a:solidFill>
        </a:ln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1.bin"/><Relationship Id="rId4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"/>
  <sheetViews>
    <sheetView workbookViewId="0">
      <selection activeCell="I13" sqref="I13"/>
    </sheetView>
  </sheetViews>
  <sheetFormatPr baseColWidth="10" defaultRowHeight="15"/>
  <cols>
    <col min="2" max="2" width="24.85546875" customWidth="1"/>
    <col min="3" max="3" width="13.28515625" customWidth="1"/>
    <col min="4" max="4" width="18" customWidth="1"/>
    <col min="6" max="6" width="21.7109375" customWidth="1"/>
    <col min="9" max="9" width="14.28515625" customWidth="1"/>
    <col min="10" max="10" width="19" customWidth="1"/>
    <col min="11" max="11" width="23.85546875" customWidth="1"/>
    <col min="12" max="12" width="25.85546875" customWidth="1"/>
    <col min="13" max="13" width="15.5703125" customWidth="1"/>
    <col min="14" max="14" width="33.140625" customWidth="1"/>
    <col min="16" max="16" width="16.5703125" customWidth="1"/>
    <col min="17" max="17" width="13.140625" customWidth="1"/>
    <col min="18" max="18" width="12.7109375" customWidth="1"/>
    <col min="19" max="19" width="27.140625" customWidth="1"/>
    <col min="20" max="20" width="23.5703125" customWidth="1"/>
    <col min="21" max="21" width="16.5703125" customWidth="1"/>
    <col min="22" max="22" width="22.140625" customWidth="1"/>
    <col min="23" max="23" width="30.140625" customWidth="1"/>
    <col min="24" max="24" width="41.42578125" customWidth="1"/>
    <col min="25" max="25" width="36.85546875" customWidth="1"/>
    <col min="26" max="26" width="47.7109375" customWidth="1"/>
    <col min="27" max="27" width="40.85546875" customWidth="1"/>
    <col min="28" max="28" width="40.5703125" customWidth="1"/>
    <col min="29" max="29" width="48.42578125" customWidth="1"/>
    <col min="30" max="30" width="48.28515625" customWidth="1"/>
    <col min="31" max="31" width="61.28515625" customWidth="1"/>
    <col min="32" max="32" width="70.140625" customWidth="1"/>
    <col min="33" max="33" width="47.5703125" customWidth="1"/>
    <col min="34" max="34" width="29.7109375" customWidth="1"/>
    <col min="35" max="35" width="53.28515625" customWidth="1"/>
    <col min="36" max="36" width="16.5703125" customWidth="1"/>
    <col min="37" max="37" width="19.28515625" customWidth="1"/>
    <col min="38" max="38" width="17.5703125" customWidth="1"/>
    <col min="39" max="39" width="30.85546875" customWidth="1"/>
    <col min="40" max="40" width="20.42578125" customWidth="1"/>
    <col min="42" max="42" width="22.28515625" customWidth="1"/>
    <col min="43" max="43" width="12.7109375" customWidth="1"/>
    <col min="44" max="44" width="42.140625" customWidth="1"/>
    <col min="45" max="45" width="21" customWidth="1"/>
    <col min="46" max="46" width="38.7109375" customWidth="1"/>
    <col min="47" max="47" width="23.85546875" customWidth="1"/>
    <col min="48" max="48" width="39.85546875" customWidth="1"/>
    <col min="49" max="49" width="29.85546875" customWidth="1"/>
    <col min="50" max="50" width="25.7109375" customWidth="1"/>
    <col min="51" max="51" width="38.7109375" customWidth="1"/>
    <col min="52" max="52" width="19" customWidth="1"/>
    <col min="53" max="53" width="31.140625" customWidth="1"/>
    <col min="55" max="55" width="26.140625" customWidth="1"/>
    <col min="56" max="56" width="41.7109375" customWidth="1"/>
    <col min="57" max="57" width="30.5703125" customWidth="1"/>
  </cols>
  <sheetData>
    <row r="1" spans="1:5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19</v>
      </c>
      <c r="G1" t="s">
        <v>95</v>
      </c>
      <c r="H1" t="s">
        <v>96</v>
      </c>
      <c r="I1" t="s">
        <v>199</v>
      </c>
      <c r="J1" t="s">
        <v>200</v>
      </c>
      <c r="K1" t="s">
        <v>8</v>
      </c>
      <c r="L1" t="s">
        <v>143</v>
      </c>
      <c r="M1" t="s">
        <v>11</v>
      </c>
      <c r="N1" t="s">
        <v>12</v>
      </c>
      <c r="O1" t="s">
        <v>13</v>
      </c>
      <c r="P1" t="s">
        <v>201</v>
      </c>
      <c r="Q1" t="s">
        <v>124</v>
      </c>
      <c r="R1" t="s">
        <v>93</v>
      </c>
      <c r="S1" t="s">
        <v>156</v>
      </c>
      <c r="T1" t="s">
        <v>14</v>
      </c>
      <c r="U1" t="s">
        <v>202</v>
      </c>
      <c r="V1" t="s">
        <v>155</v>
      </c>
      <c r="W1" t="s">
        <v>154</v>
      </c>
      <c r="X1" t="s">
        <v>145</v>
      </c>
      <c r="Y1" t="s">
        <v>144</v>
      </c>
      <c r="Z1" t="s">
        <v>125</v>
      </c>
      <c r="AA1" t="s">
        <v>126</v>
      </c>
      <c r="AB1" t="s">
        <v>127</v>
      </c>
      <c r="AC1" t="s">
        <v>157</v>
      </c>
      <c r="AD1" t="s">
        <v>128</v>
      </c>
      <c r="AE1" t="s">
        <v>129</v>
      </c>
      <c r="AF1" t="s">
        <v>130</v>
      </c>
      <c r="AG1" t="s">
        <v>131</v>
      </c>
      <c r="AH1" t="s">
        <v>159</v>
      </c>
      <c r="AI1" t="s">
        <v>132</v>
      </c>
      <c r="AJ1" t="s">
        <v>203</v>
      </c>
      <c r="AK1" t="s">
        <v>133</v>
      </c>
      <c r="AL1" t="s">
        <v>134</v>
      </c>
      <c r="AM1" t="s">
        <v>160</v>
      </c>
      <c r="AN1" t="s">
        <v>135</v>
      </c>
      <c r="AO1" t="s">
        <v>136</v>
      </c>
      <c r="AP1" t="s">
        <v>137</v>
      </c>
      <c r="AQ1" t="s">
        <v>161</v>
      </c>
      <c r="AR1" t="s">
        <v>138</v>
      </c>
      <c r="AS1" t="s">
        <v>139</v>
      </c>
      <c r="AT1" t="s">
        <v>140</v>
      </c>
      <c r="AU1" t="s">
        <v>148</v>
      </c>
      <c r="AV1" t="s">
        <v>141</v>
      </c>
      <c r="AW1" t="s">
        <v>146</v>
      </c>
      <c r="AX1" t="s">
        <v>147</v>
      </c>
      <c r="AY1" t="s">
        <v>158</v>
      </c>
      <c r="AZ1" t="s">
        <v>142</v>
      </c>
      <c r="BA1" t="s">
        <v>149</v>
      </c>
      <c r="BB1" t="s">
        <v>190</v>
      </c>
      <c r="BC1" t="s">
        <v>181</v>
      </c>
      <c r="BD1" t="s">
        <v>183</v>
      </c>
      <c r="BE1" t="s">
        <v>182</v>
      </c>
      <c r="BF1" t="s">
        <v>196</v>
      </c>
    </row>
    <row r="2" spans="1:58">
      <c r="A2">
        <v>5</v>
      </c>
      <c r="B2" t="s">
        <v>123</v>
      </c>
      <c r="C2" t="s">
        <v>30</v>
      </c>
      <c r="D2" t="s">
        <v>31</v>
      </c>
      <c r="E2" t="s">
        <v>5</v>
      </c>
      <c r="F2" t="s">
        <v>21</v>
      </c>
      <c r="G2" t="s">
        <v>98</v>
      </c>
      <c r="H2">
        <v>153.02000000000001</v>
      </c>
      <c r="I2" t="s">
        <v>10</v>
      </c>
      <c r="J2" t="s">
        <v>10</v>
      </c>
      <c r="K2" t="s">
        <v>10</v>
      </c>
      <c r="L2">
        <v>0.15</v>
      </c>
      <c r="M2" t="s">
        <v>10</v>
      </c>
      <c r="N2" t="s">
        <v>10</v>
      </c>
      <c r="O2" t="s">
        <v>10</v>
      </c>
      <c r="P2" t="s">
        <v>10</v>
      </c>
      <c r="Q2">
        <v>0.1</v>
      </c>
      <c r="R2" t="s">
        <v>92</v>
      </c>
      <c r="S2">
        <v>0.25</v>
      </c>
      <c r="T2" t="s">
        <v>10</v>
      </c>
      <c r="U2" t="s">
        <v>10</v>
      </c>
      <c r="V2" t="s">
        <v>104</v>
      </c>
      <c r="W2" s="71">
        <v>43608</v>
      </c>
      <c r="X2">
        <v>0.05</v>
      </c>
      <c r="Y2" t="s">
        <v>104</v>
      </c>
      <c r="Z2" t="s">
        <v>104</v>
      </c>
      <c r="AA2" t="s">
        <v>18</v>
      </c>
      <c r="AB2" t="s">
        <v>18</v>
      </c>
      <c r="AC2">
        <v>0.02</v>
      </c>
      <c r="AD2" t="s">
        <v>104</v>
      </c>
      <c r="AE2" t="s">
        <v>104</v>
      </c>
      <c r="AF2" t="s">
        <v>104</v>
      </c>
      <c r="AG2" t="s">
        <v>18</v>
      </c>
      <c r="AH2">
        <v>0.15</v>
      </c>
      <c r="AI2" t="s">
        <v>106</v>
      </c>
      <c r="AJ2" t="s">
        <v>108</v>
      </c>
      <c r="AK2" t="s">
        <v>152</v>
      </c>
      <c r="AL2" t="s">
        <v>152</v>
      </c>
      <c r="AM2">
        <v>0.01</v>
      </c>
      <c r="AN2" t="s">
        <v>18</v>
      </c>
      <c r="AO2" t="s">
        <v>18</v>
      </c>
      <c r="AP2" t="s">
        <v>18</v>
      </c>
      <c r="AQ2">
        <v>0</v>
      </c>
      <c r="AR2" t="s">
        <v>18</v>
      </c>
      <c r="AS2" t="s">
        <v>10</v>
      </c>
      <c r="AT2" t="s">
        <v>18</v>
      </c>
      <c r="AU2">
        <v>0</v>
      </c>
      <c r="AV2" t="s">
        <v>18</v>
      </c>
      <c r="AW2" t="s">
        <v>18</v>
      </c>
      <c r="AX2" t="s">
        <v>18</v>
      </c>
      <c r="AY2">
        <v>0</v>
      </c>
      <c r="AZ2">
        <v>1750000000</v>
      </c>
      <c r="BA2">
        <v>0.48</v>
      </c>
      <c r="BB2" t="s">
        <v>185</v>
      </c>
      <c r="BC2" t="s">
        <v>10</v>
      </c>
      <c r="BD2" t="s">
        <v>106</v>
      </c>
      <c r="BE2" t="s">
        <v>10</v>
      </c>
      <c r="BF2" t="s">
        <v>192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"/>
  <sheetViews>
    <sheetView showGridLines="0" showRowColHeaders="0" tabSelected="1" topLeftCell="A3" zoomScale="80" zoomScaleNormal="80" workbookViewId="0">
      <selection activeCell="E5" sqref="E5"/>
    </sheetView>
  </sheetViews>
  <sheetFormatPr baseColWidth="10" defaultColWidth="0" defaultRowHeight="15" customHeight="1" zeroHeight="1"/>
  <cols>
    <col min="1" max="20" width="11.42578125" style="61" customWidth="1"/>
    <col min="21" max="16384" width="11.42578125" style="61" hidden="1"/>
  </cols>
  <sheetData>
    <row r="1" ht="15" customHeight="1"/>
    <row r="2" ht="15" customHeight="1"/>
    <row r="3" ht="15" customHeight="1"/>
    <row r="4" ht="15" customHeight="1"/>
    <row r="5" ht="15" customHeight="1"/>
    <row r="6" ht="15" customHeight="1"/>
    <row r="7" ht="15" customHeight="1"/>
    <row r="8" ht="15" customHeight="1"/>
    <row r="9" ht="15" customHeight="1"/>
    <row r="10" ht="15" customHeight="1"/>
    <row r="11" ht="15" customHeight="1"/>
    <row r="12" ht="15" customHeight="1"/>
    <row r="13" ht="15" customHeight="1"/>
    <row r="14" ht="15" customHeight="1"/>
    <row r="15" ht="15" customHeight="1"/>
    <row r="16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</sheetData>
  <sheetProtection pivotTables="0"/>
  <pageMargins left="0.7" right="0.7" top="0.75" bottom="0.75" header="0.3" footer="0.3"/>
  <drawing r:id="rId1"/>
  <picture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6"/>
  <sheetViews>
    <sheetView zoomScale="55" zoomScaleNormal="55" workbookViewId="0">
      <selection activeCell="A8" sqref="A8"/>
    </sheetView>
  </sheetViews>
  <sheetFormatPr baseColWidth="10" defaultColWidth="18.85546875" defaultRowHeight="15"/>
  <cols>
    <col min="1" max="1" width="26.5703125" style="63" customWidth="1"/>
    <col min="2" max="2" width="59.5703125" style="63" customWidth="1"/>
    <col min="3" max="3" width="58.85546875" style="63" bestFit="1" customWidth="1"/>
    <col min="4" max="4" width="52.85546875" style="63" bestFit="1" customWidth="1"/>
    <col min="5" max="5" width="29.28515625" style="63" bestFit="1" customWidth="1"/>
    <col min="6" max="6" width="43.28515625" style="63" bestFit="1" customWidth="1"/>
    <col min="7" max="7" width="20.42578125" style="63" bestFit="1" customWidth="1"/>
    <col min="8" max="8" width="29.28515625" style="63" bestFit="1" customWidth="1"/>
    <col min="9" max="9" width="33.140625" style="63" bestFit="1" customWidth="1"/>
    <col min="10" max="16384" width="18.85546875" style="63"/>
  </cols>
  <sheetData>
    <row r="1" spans="1:2">
      <c r="A1" s="62" t="s">
        <v>166</v>
      </c>
    </row>
    <row r="3" spans="1:2">
      <c r="A3" s="64" t="s">
        <v>164</v>
      </c>
      <c r="B3" s="63" t="s">
        <v>162</v>
      </c>
    </row>
    <row r="4" spans="1:2">
      <c r="A4" s="65" t="s">
        <v>58</v>
      </c>
      <c r="B4" s="66">
        <v>1</v>
      </c>
    </row>
    <row r="5" spans="1:2">
      <c r="A5" s="65" t="s">
        <v>45</v>
      </c>
      <c r="B5" s="66">
        <v>1</v>
      </c>
    </row>
    <row r="6" spans="1:2">
      <c r="A6" s="65" t="s">
        <v>88</v>
      </c>
      <c r="B6" s="66">
        <v>0.92</v>
      </c>
    </row>
    <row r="7" spans="1:2">
      <c r="A7" s="65" t="s">
        <v>15</v>
      </c>
      <c r="B7" s="66">
        <v>0.76</v>
      </c>
    </row>
    <row r="8" spans="1:2">
      <c r="A8" s="65" t="s">
        <v>40</v>
      </c>
      <c r="B8" s="66">
        <v>0.74</v>
      </c>
    </row>
    <row r="9" spans="1:2">
      <c r="A9" s="65" t="s">
        <v>73</v>
      </c>
      <c r="B9" s="66">
        <v>0.69333333333333336</v>
      </c>
    </row>
    <row r="10" spans="1:2">
      <c r="A10" s="65" t="s">
        <v>62</v>
      </c>
      <c r="B10" s="66">
        <v>0.67999999999999994</v>
      </c>
    </row>
    <row r="11" spans="1:2">
      <c r="A11" s="65" t="s">
        <v>122</v>
      </c>
      <c r="B11" s="66">
        <v>0.56000000000000005</v>
      </c>
    </row>
    <row r="12" spans="1:2">
      <c r="A12" s="65" t="s">
        <v>123</v>
      </c>
      <c r="B12" s="66">
        <v>0.48</v>
      </c>
    </row>
    <row r="13" spans="1:2">
      <c r="A13" s="65" t="s">
        <v>28</v>
      </c>
      <c r="B13" s="66">
        <v>0.44</v>
      </c>
    </row>
    <row r="14" spans="1:2">
      <c r="A14" s="65" t="s">
        <v>70</v>
      </c>
      <c r="B14" s="66">
        <v>0.41000000000000003</v>
      </c>
    </row>
    <row r="15" spans="1:2">
      <c r="A15" s="65" t="s">
        <v>32</v>
      </c>
      <c r="B15" s="66">
        <v>0.41</v>
      </c>
    </row>
    <row r="16" spans="1:2">
      <c r="A16" s="65" t="s">
        <v>24</v>
      </c>
      <c r="B16" s="66">
        <v>0.37999999999999995</v>
      </c>
    </row>
    <row r="17" spans="1:9">
      <c r="A17" s="65" t="s">
        <v>150</v>
      </c>
      <c r="B17" s="66">
        <v>0.35</v>
      </c>
    </row>
    <row r="18" spans="1:9">
      <c r="A18" s="65" t="s">
        <v>64</v>
      </c>
      <c r="B18" s="66">
        <v>0.32999999999999996</v>
      </c>
    </row>
    <row r="19" spans="1:9">
      <c r="A19" s="65" t="s">
        <v>79</v>
      </c>
      <c r="B19" s="66">
        <v>0.3</v>
      </c>
    </row>
    <row r="20" spans="1:9">
      <c r="A20" s="65" t="s">
        <v>56</v>
      </c>
      <c r="B20" s="66">
        <v>0.28500000000000003</v>
      </c>
    </row>
    <row r="21" spans="1:9">
      <c r="A21" s="65" t="s">
        <v>38</v>
      </c>
      <c r="B21" s="66">
        <v>0.15000000000000002</v>
      </c>
    </row>
    <row r="22" spans="1:9">
      <c r="A22" s="65" t="s">
        <v>82</v>
      </c>
      <c r="B22" s="66">
        <v>0.15000000000000002</v>
      </c>
    </row>
    <row r="23" spans="1:9">
      <c r="A23" s="65" t="s">
        <v>47</v>
      </c>
      <c r="B23" s="66">
        <v>0.15000000000000002</v>
      </c>
    </row>
    <row r="24" spans="1:9">
      <c r="A24" s="65" t="s">
        <v>43</v>
      </c>
      <c r="B24" s="66">
        <v>0.15000000000000002</v>
      </c>
    </row>
    <row r="25" spans="1:9">
      <c r="A25" s="65" t="s">
        <v>22</v>
      </c>
      <c r="B25" s="66">
        <v>0.15000000000000002</v>
      </c>
    </row>
    <row r="26" spans="1:9">
      <c r="A26" s="65" t="s">
        <v>191</v>
      </c>
      <c r="B26" s="66">
        <v>0</v>
      </c>
    </row>
    <row r="27" spans="1:9">
      <c r="A27" s="65" t="s">
        <v>52</v>
      </c>
      <c r="B27" s="66">
        <v>0</v>
      </c>
    </row>
    <row r="30" spans="1:9">
      <c r="A30" s="62" t="s">
        <v>180</v>
      </c>
    </row>
    <row r="32" spans="1:9" ht="30">
      <c r="A32" s="67" t="s">
        <v>164</v>
      </c>
      <c r="B32" s="68" t="s">
        <v>173</v>
      </c>
      <c r="C32" s="68" t="s">
        <v>172</v>
      </c>
      <c r="D32" s="68" t="s">
        <v>174</v>
      </c>
      <c r="E32" s="68" t="s">
        <v>175</v>
      </c>
      <c r="F32" s="68" t="s">
        <v>176</v>
      </c>
      <c r="G32" s="68" t="s">
        <v>177</v>
      </c>
      <c r="H32" s="68" t="s">
        <v>178</v>
      </c>
      <c r="I32" s="68" t="s">
        <v>179</v>
      </c>
    </row>
    <row r="33" spans="1:9">
      <c r="A33" s="65" t="s">
        <v>58</v>
      </c>
      <c r="B33" s="66">
        <v>0.25</v>
      </c>
      <c r="C33" s="66">
        <v>0.05</v>
      </c>
      <c r="D33" s="66">
        <v>0.05</v>
      </c>
      <c r="E33" s="66">
        <v>0.4</v>
      </c>
      <c r="F33" s="66">
        <v>0</v>
      </c>
      <c r="G33" s="66">
        <v>0.05</v>
      </c>
      <c r="H33" s="66">
        <v>0.1</v>
      </c>
      <c r="I33" s="66">
        <v>0.1</v>
      </c>
    </row>
    <row r="34" spans="1:9">
      <c r="A34" s="65" t="s">
        <v>45</v>
      </c>
      <c r="B34" s="66">
        <v>0.25</v>
      </c>
      <c r="C34" s="66">
        <v>0.05</v>
      </c>
      <c r="D34" s="66">
        <v>0.05</v>
      </c>
      <c r="E34" s="66">
        <v>0.4</v>
      </c>
      <c r="F34" s="66">
        <v>0</v>
      </c>
      <c r="G34" s="66">
        <v>0.05</v>
      </c>
      <c r="H34" s="66">
        <v>0.1</v>
      </c>
      <c r="I34" s="66">
        <v>0.1</v>
      </c>
    </row>
    <row r="35" spans="1:9">
      <c r="A35" s="65" t="s">
        <v>88</v>
      </c>
      <c r="B35" s="66">
        <v>0.25</v>
      </c>
      <c r="C35" s="66">
        <v>0.05</v>
      </c>
      <c r="D35" s="66">
        <v>0.05</v>
      </c>
      <c r="E35" s="66">
        <v>0.2</v>
      </c>
      <c r="F35" s="66">
        <v>0.2</v>
      </c>
      <c r="G35" s="66">
        <v>0.05</v>
      </c>
      <c r="H35" s="66">
        <v>0.1</v>
      </c>
      <c r="I35" s="66">
        <v>0.02</v>
      </c>
    </row>
    <row r="36" spans="1:9">
      <c r="A36" s="65" t="s">
        <v>15</v>
      </c>
      <c r="B36" s="66">
        <v>0.25</v>
      </c>
      <c r="C36" s="66">
        <v>0.05</v>
      </c>
      <c r="D36" s="66">
        <v>0.05</v>
      </c>
      <c r="E36" s="66">
        <v>0.2</v>
      </c>
      <c r="F36" s="66">
        <v>0.2</v>
      </c>
      <c r="G36" s="66">
        <v>0.01</v>
      </c>
      <c r="H36" s="66">
        <v>0</v>
      </c>
      <c r="I36" s="66">
        <v>0</v>
      </c>
    </row>
    <row r="37" spans="1:9">
      <c r="A37" s="65" t="s">
        <v>40</v>
      </c>
      <c r="B37" s="66">
        <v>0.25</v>
      </c>
      <c r="C37" s="66">
        <v>0.05</v>
      </c>
      <c r="D37" s="66">
        <v>0.03</v>
      </c>
      <c r="E37" s="66">
        <v>0.4</v>
      </c>
      <c r="F37" s="66">
        <v>0</v>
      </c>
      <c r="G37" s="66">
        <v>0.01</v>
      </c>
      <c r="H37" s="66">
        <v>0</v>
      </c>
      <c r="I37" s="66">
        <v>0</v>
      </c>
    </row>
    <row r="38" spans="1:9">
      <c r="A38" s="65" t="s">
        <v>73</v>
      </c>
      <c r="B38" s="66">
        <v>0.25</v>
      </c>
      <c r="C38" s="66">
        <v>5.000000000000001E-2</v>
      </c>
      <c r="D38" s="66">
        <v>5.000000000000001E-2</v>
      </c>
      <c r="E38" s="66">
        <v>0.33333333333333331</v>
      </c>
      <c r="F38" s="66">
        <v>3.3333333333333335E-3</v>
      </c>
      <c r="G38" s="66">
        <v>6.6666666666666671E-3</v>
      </c>
      <c r="H38" s="66">
        <v>0</v>
      </c>
      <c r="I38" s="66">
        <v>0</v>
      </c>
    </row>
    <row r="39" spans="1:9">
      <c r="A39" s="65" t="s">
        <v>62</v>
      </c>
      <c r="B39" s="66">
        <v>0.25</v>
      </c>
      <c r="C39" s="66">
        <v>0.05</v>
      </c>
      <c r="D39" s="66">
        <v>0.03</v>
      </c>
      <c r="E39" s="66">
        <v>0.35</v>
      </c>
      <c r="F39" s="66">
        <v>0</v>
      </c>
      <c r="G39" s="66">
        <v>0</v>
      </c>
      <c r="H39" s="66">
        <v>0</v>
      </c>
      <c r="I39" s="66">
        <v>0</v>
      </c>
    </row>
    <row r="40" spans="1:9">
      <c r="A40" s="65" t="s">
        <v>122</v>
      </c>
      <c r="B40" s="66">
        <v>0.25</v>
      </c>
      <c r="C40" s="66">
        <v>0.05</v>
      </c>
      <c r="D40" s="66">
        <v>0.05</v>
      </c>
      <c r="E40" s="66">
        <v>0.2</v>
      </c>
      <c r="F40" s="66">
        <v>0.01</v>
      </c>
      <c r="G40" s="66">
        <v>0</v>
      </c>
      <c r="H40" s="66">
        <v>0</v>
      </c>
      <c r="I40" s="66">
        <v>0</v>
      </c>
    </row>
    <row r="41" spans="1:9">
      <c r="A41" s="65" t="s">
        <v>123</v>
      </c>
      <c r="B41" s="66">
        <v>0.25</v>
      </c>
      <c r="C41" s="66">
        <v>0.05</v>
      </c>
      <c r="D41" s="66">
        <v>0.02</v>
      </c>
      <c r="E41" s="66">
        <v>0.15</v>
      </c>
      <c r="F41" s="66">
        <v>0.01</v>
      </c>
      <c r="G41" s="66">
        <v>0</v>
      </c>
      <c r="H41" s="66">
        <v>0</v>
      </c>
      <c r="I41" s="66">
        <v>0</v>
      </c>
    </row>
    <row r="42" spans="1:9">
      <c r="A42" s="65" t="s">
        <v>28</v>
      </c>
      <c r="B42" s="66">
        <v>0.25</v>
      </c>
      <c r="C42" s="66">
        <v>0.05</v>
      </c>
      <c r="D42" s="66">
        <v>0.02</v>
      </c>
      <c r="E42" s="66">
        <v>0.12</v>
      </c>
      <c r="F42" s="66">
        <v>0</v>
      </c>
      <c r="G42" s="66">
        <v>0</v>
      </c>
      <c r="H42" s="66">
        <v>0</v>
      </c>
      <c r="I42" s="66">
        <v>0</v>
      </c>
    </row>
    <row r="43" spans="1:9">
      <c r="A43" s="65" t="s">
        <v>70</v>
      </c>
      <c r="B43" s="66">
        <v>0.25</v>
      </c>
      <c r="C43" s="66">
        <v>0</v>
      </c>
      <c r="D43" s="66">
        <v>0.01</v>
      </c>
      <c r="E43" s="66">
        <v>0.15</v>
      </c>
      <c r="F43" s="66">
        <v>0</v>
      </c>
      <c r="G43" s="66">
        <v>0</v>
      </c>
      <c r="H43" s="66">
        <v>0</v>
      </c>
      <c r="I43" s="66">
        <v>0</v>
      </c>
    </row>
    <row r="44" spans="1:9">
      <c r="A44" s="65" t="s">
        <v>32</v>
      </c>
      <c r="B44" s="66">
        <v>0.25</v>
      </c>
      <c r="C44" s="66">
        <v>0</v>
      </c>
      <c r="D44" s="66">
        <v>0.01</v>
      </c>
      <c r="E44" s="66">
        <v>0.15</v>
      </c>
      <c r="F44" s="66">
        <v>0</v>
      </c>
      <c r="G44" s="66">
        <v>0</v>
      </c>
      <c r="H44" s="66">
        <v>0</v>
      </c>
      <c r="I44" s="66">
        <v>0</v>
      </c>
    </row>
    <row r="45" spans="1:9">
      <c r="A45" s="65" t="s">
        <v>24</v>
      </c>
      <c r="B45" s="66">
        <v>0.25</v>
      </c>
      <c r="C45" s="66">
        <v>0.05</v>
      </c>
      <c r="D45" s="66">
        <v>0.03</v>
      </c>
      <c r="E45" s="66">
        <v>0.05</v>
      </c>
      <c r="F45" s="66">
        <v>0</v>
      </c>
      <c r="G45" s="66">
        <v>0</v>
      </c>
      <c r="H45" s="66">
        <v>0</v>
      </c>
      <c r="I45" s="66">
        <v>0</v>
      </c>
    </row>
    <row r="46" spans="1:9">
      <c r="A46" s="65" t="s">
        <v>150</v>
      </c>
      <c r="B46" s="66">
        <v>0.25</v>
      </c>
      <c r="C46" s="66">
        <v>0.05</v>
      </c>
      <c r="D46" s="66">
        <v>0.05</v>
      </c>
      <c r="E46" s="66">
        <v>0</v>
      </c>
      <c r="F46" s="66">
        <v>0</v>
      </c>
      <c r="G46" s="66">
        <v>0</v>
      </c>
      <c r="H46" s="66">
        <v>0</v>
      </c>
      <c r="I46" s="66">
        <v>0</v>
      </c>
    </row>
    <row r="47" spans="1:9">
      <c r="A47" s="65" t="s">
        <v>64</v>
      </c>
      <c r="B47" s="66">
        <v>0.25</v>
      </c>
      <c r="C47" s="66">
        <v>0.05</v>
      </c>
      <c r="D47" s="66">
        <v>0.03</v>
      </c>
      <c r="E47" s="66">
        <v>0</v>
      </c>
      <c r="F47" s="66">
        <v>0</v>
      </c>
      <c r="G47" s="66">
        <v>0</v>
      </c>
      <c r="H47" s="66">
        <v>0</v>
      </c>
      <c r="I47" s="66">
        <v>0</v>
      </c>
    </row>
    <row r="48" spans="1:9">
      <c r="A48" s="65" t="s">
        <v>79</v>
      </c>
      <c r="B48" s="66">
        <v>0.25</v>
      </c>
      <c r="C48" s="66">
        <v>0.05</v>
      </c>
      <c r="D48" s="66">
        <v>0</v>
      </c>
      <c r="E48" s="66">
        <v>0</v>
      </c>
      <c r="F48" s="66">
        <v>0</v>
      </c>
      <c r="G48" s="66">
        <v>0</v>
      </c>
      <c r="H48" s="66">
        <v>0</v>
      </c>
      <c r="I48" s="66">
        <v>0</v>
      </c>
    </row>
    <row r="49" spans="1:9">
      <c r="A49" s="65" t="s">
        <v>56</v>
      </c>
      <c r="B49" s="66">
        <v>0.25</v>
      </c>
      <c r="C49" s="66">
        <v>2.5000000000000001E-2</v>
      </c>
      <c r="D49" s="66">
        <v>0.01</v>
      </c>
      <c r="E49" s="66">
        <v>0</v>
      </c>
      <c r="F49" s="66">
        <v>0</v>
      </c>
      <c r="G49" s="66">
        <v>0</v>
      </c>
      <c r="H49" s="66">
        <v>0</v>
      </c>
      <c r="I49" s="66">
        <v>0</v>
      </c>
    </row>
    <row r="50" spans="1:9">
      <c r="A50" s="65" t="s">
        <v>38</v>
      </c>
      <c r="B50" s="66">
        <v>0.15000000000000002</v>
      </c>
      <c r="C50" s="66">
        <v>0</v>
      </c>
      <c r="D50" s="66">
        <v>0</v>
      </c>
      <c r="E50" s="66">
        <v>0</v>
      </c>
      <c r="F50" s="66">
        <v>0</v>
      </c>
      <c r="G50" s="66">
        <v>0</v>
      </c>
      <c r="H50" s="66">
        <v>0</v>
      </c>
      <c r="I50" s="66">
        <v>0</v>
      </c>
    </row>
    <row r="51" spans="1:9">
      <c r="A51" s="65" t="s">
        <v>82</v>
      </c>
      <c r="B51" s="66">
        <v>0.15000000000000002</v>
      </c>
      <c r="C51" s="66">
        <v>0</v>
      </c>
      <c r="D51" s="66">
        <v>0</v>
      </c>
      <c r="E51" s="66">
        <v>0</v>
      </c>
      <c r="F51" s="66">
        <v>0</v>
      </c>
      <c r="G51" s="66">
        <v>0</v>
      </c>
      <c r="H51" s="66">
        <v>0</v>
      </c>
      <c r="I51" s="66">
        <v>0</v>
      </c>
    </row>
    <row r="52" spans="1:9">
      <c r="A52" s="65" t="s">
        <v>47</v>
      </c>
      <c r="B52" s="66">
        <v>0.15000000000000002</v>
      </c>
      <c r="C52" s="66">
        <v>0</v>
      </c>
      <c r="D52" s="66">
        <v>0</v>
      </c>
      <c r="E52" s="66">
        <v>0</v>
      </c>
      <c r="F52" s="66">
        <v>0</v>
      </c>
      <c r="G52" s="66">
        <v>0</v>
      </c>
      <c r="H52" s="66">
        <v>0</v>
      </c>
      <c r="I52" s="66">
        <v>0</v>
      </c>
    </row>
    <row r="53" spans="1:9">
      <c r="A53" s="65" t="s">
        <v>43</v>
      </c>
      <c r="B53" s="66">
        <v>0.15000000000000002</v>
      </c>
      <c r="C53" s="66">
        <v>0</v>
      </c>
      <c r="D53" s="66">
        <v>0</v>
      </c>
      <c r="E53" s="66">
        <v>0</v>
      </c>
      <c r="F53" s="66">
        <v>0</v>
      </c>
      <c r="G53" s="66">
        <v>0</v>
      </c>
      <c r="H53" s="66">
        <v>0</v>
      </c>
      <c r="I53" s="66">
        <v>0</v>
      </c>
    </row>
    <row r="54" spans="1:9">
      <c r="A54" s="65" t="s">
        <v>22</v>
      </c>
      <c r="B54" s="66">
        <v>0.15000000000000002</v>
      </c>
      <c r="C54" s="66">
        <v>0</v>
      </c>
      <c r="D54" s="66">
        <v>0</v>
      </c>
      <c r="E54" s="66">
        <v>0</v>
      </c>
      <c r="F54" s="66">
        <v>0</v>
      </c>
      <c r="G54" s="66">
        <v>0</v>
      </c>
      <c r="H54" s="66">
        <v>0</v>
      </c>
      <c r="I54" s="66">
        <v>0</v>
      </c>
    </row>
    <row r="55" spans="1:9">
      <c r="A55" s="65" t="s">
        <v>191</v>
      </c>
      <c r="B55" s="66">
        <v>0</v>
      </c>
      <c r="C55" s="66">
        <v>0</v>
      </c>
      <c r="D55" s="66">
        <v>0</v>
      </c>
      <c r="E55" s="66">
        <v>0</v>
      </c>
      <c r="F55" s="66">
        <v>0</v>
      </c>
      <c r="G55" s="66">
        <v>0</v>
      </c>
      <c r="H55" s="66">
        <v>0</v>
      </c>
      <c r="I55" s="66">
        <v>0</v>
      </c>
    </row>
    <row r="56" spans="1:9">
      <c r="A56" s="65" t="s">
        <v>52</v>
      </c>
      <c r="B56" s="66">
        <v>0</v>
      </c>
      <c r="C56" s="66">
        <v>0</v>
      </c>
      <c r="D56" s="66">
        <v>0</v>
      </c>
      <c r="E56" s="66">
        <v>0</v>
      </c>
      <c r="F56" s="66">
        <v>0</v>
      </c>
      <c r="G56" s="66">
        <v>0</v>
      </c>
      <c r="H56" s="66">
        <v>0</v>
      </c>
      <c r="I56" s="66">
        <v>0</v>
      </c>
    </row>
    <row r="59" spans="1:9">
      <c r="A59" s="69"/>
      <c r="B59" s="66"/>
      <c r="C59" s="66"/>
      <c r="D59" s="66"/>
      <c r="E59" s="66"/>
      <c r="F59" s="66"/>
      <c r="G59" s="66"/>
      <c r="H59" s="66"/>
      <c r="I59" s="66"/>
    </row>
    <row r="60" spans="1:9">
      <c r="A60" s="69"/>
      <c r="B60" s="66"/>
      <c r="C60" s="66"/>
      <c r="D60" s="66"/>
      <c r="E60" s="66"/>
      <c r="F60" s="66"/>
      <c r="G60" s="66"/>
      <c r="H60" s="66"/>
      <c r="I60" s="66"/>
    </row>
    <row r="61" spans="1:9">
      <c r="A61" s="69"/>
      <c r="B61" s="66"/>
      <c r="C61" s="66"/>
      <c r="D61" s="66"/>
      <c r="E61" s="66"/>
      <c r="F61" s="66"/>
      <c r="G61" s="66"/>
      <c r="H61" s="66"/>
      <c r="I61" s="66"/>
    </row>
    <row r="62" spans="1:9">
      <c r="A62" s="69"/>
      <c r="B62" s="66"/>
      <c r="C62" s="66"/>
      <c r="D62" s="66"/>
      <c r="E62" s="66"/>
      <c r="F62" s="66"/>
      <c r="G62" s="66"/>
      <c r="H62" s="66"/>
      <c r="I62" s="66"/>
    </row>
    <row r="63" spans="1:9">
      <c r="A63" s="69"/>
      <c r="B63" s="66"/>
      <c r="C63" s="66"/>
      <c r="D63" s="66"/>
      <c r="E63" s="66"/>
      <c r="F63" s="66"/>
      <c r="G63" s="66"/>
      <c r="H63" s="66"/>
      <c r="I63" s="66"/>
    </row>
    <row r="64" spans="1:9">
      <c r="A64" s="69"/>
      <c r="B64" s="66"/>
      <c r="C64" s="66"/>
      <c r="D64" s="66"/>
      <c r="E64" s="66"/>
      <c r="F64" s="66"/>
      <c r="G64" s="66"/>
      <c r="H64" s="66"/>
      <c r="I64" s="66"/>
    </row>
    <row r="65" spans="1:9">
      <c r="A65" s="69"/>
      <c r="B65" s="66"/>
      <c r="C65" s="66"/>
      <c r="D65" s="66"/>
      <c r="E65" s="66"/>
      <c r="F65" s="66"/>
      <c r="G65" s="66"/>
      <c r="H65" s="66"/>
      <c r="I65" s="66"/>
    </row>
    <row r="67" spans="1:9">
      <c r="A67" s="64" t="s">
        <v>164</v>
      </c>
      <c r="B67" s="63" t="s">
        <v>165</v>
      </c>
    </row>
    <row r="68" spans="1:9">
      <c r="A68" s="65" t="s">
        <v>60</v>
      </c>
      <c r="B68" s="66">
        <v>0.84</v>
      </c>
      <c r="D68" s="70"/>
    </row>
    <row r="69" spans="1:9">
      <c r="A69" s="65" t="s">
        <v>86</v>
      </c>
      <c r="B69" s="66">
        <v>0.74</v>
      </c>
      <c r="D69" s="70"/>
    </row>
    <row r="70" spans="1:9">
      <c r="A70" s="65" t="s">
        <v>75</v>
      </c>
      <c r="B70" s="66">
        <v>0.69333333333333336</v>
      </c>
      <c r="D70" s="70"/>
    </row>
    <row r="71" spans="1:9">
      <c r="A71" s="65" t="s">
        <v>42</v>
      </c>
      <c r="B71" s="66">
        <v>0.51</v>
      </c>
      <c r="D71" s="70"/>
    </row>
    <row r="72" spans="1:9">
      <c r="A72" s="65" t="s">
        <v>31</v>
      </c>
      <c r="B72" s="66">
        <v>0.48</v>
      </c>
      <c r="D72" s="70"/>
    </row>
    <row r="73" spans="1:9">
      <c r="A73" s="65" t="s">
        <v>16</v>
      </c>
      <c r="B73" s="66">
        <v>0.434</v>
      </c>
      <c r="D73" s="70"/>
    </row>
    <row r="74" spans="1:9">
      <c r="A74" s="65" t="s">
        <v>56</v>
      </c>
      <c r="B74" s="66">
        <v>0.35</v>
      </c>
      <c r="D74" s="70"/>
    </row>
    <row r="75" spans="1:9">
      <c r="A75" s="65" t="s">
        <v>34</v>
      </c>
      <c r="B75" s="66">
        <v>0.34499999999999997</v>
      </c>
      <c r="D75" s="70"/>
    </row>
    <row r="76" spans="1:9">
      <c r="A76" s="65" t="s">
        <v>66</v>
      </c>
      <c r="B76" s="66">
        <v>0.32750000000000001</v>
      </c>
      <c r="D76" s="70"/>
    </row>
    <row r="77" spans="1:9">
      <c r="A77" s="65" t="s">
        <v>81</v>
      </c>
      <c r="B77" s="66">
        <v>0.3</v>
      </c>
      <c r="D77" s="70"/>
    </row>
    <row r="78" spans="1:9">
      <c r="A78" s="65" t="s">
        <v>84</v>
      </c>
      <c r="B78" s="66">
        <v>0.15000000000000002</v>
      </c>
      <c r="D78" s="70"/>
    </row>
    <row r="79" spans="1:9">
      <c r="A79" s="65" t="s">
        <v>54</v>
      </c>
      <c r="B79" s="66">
        <v>0</v>
      </c>
      <c r="D79" s="70"/>
    </row>
    <row r="80" spans="1:9">
      <c r="A80" s="65" t="s">
        <v>51</v>
      </c>
      <c r="B80" s="66">
        <v>0</v>
      </c>
      <c r="D80" s="70"/>
    </row>
    <row r="85" spans="1:2">
      <c r="A85" s="63" t="s">
        <v>167</v>
      </c>
      <c r="B85" s="63" t="s">
        <v>149</v>
      </c>
    </row>
    <row r="86" spans="1:2">
      <c r="A86" s="63" t="s">
        <v>60</v>
      </c>
      <c r="B86" s="70">
        <f>GETPIVOTDATA("% AVANCE ACCESO DE COMPRA",$B$68,"DEPARTAMENTO","Guaviare")</f>
        <v>0.84</v>
      </c>
    </row>
    <row r="87" spans="1:2">
      <c r="A87" s="63" t="s">
        <v>86</v>
      </c>
      <c r="B87" s="70">
        <f>B69</f>
        <v>0.74</v>
      </c>
    </row>
    <row r="88" spans="1:2">
      <c r="A88" s="63" t="s">
        <v>75</v>
      </c>
      <c r="B88" s="70">
        <f>GETPIVOTDATA("% AVANCE ACCESO DE COMPRA",$B$70,"DEPARTAMENTO","Nariño")</f>
        <v>0.69333333333333336</v>
      </c>
    </row>
    <row r="89" spans="1:2">
      <c r="A89" s="63" t="s">
        <v>31</v>
      </c>
      <c r="B89" s="70">
        <f>GETPIVOTDATA("% AVANCE ACCESO DE COMPRA",$B$71,"DEPARTAMENTO","Arauca")</f>
        <v>0.48</v>
      </c>
    </row>
    <row r="90" spans="1:2">
      <c r="A90" s="63" t="s">
        <v>42</v>
      </c>
      <c r="B90" s="70">
        <f>GETPIVOTDATA("% AVANCE ACCESO DE COMPRA",$B$72,"DEPARTAMENTO","Cauca")</f>
        <v>0.51</v>
      </c>
    </row>
    <row r="91" spans="1:2">
      <c r="A91" s="63" t="s">
        <v>16</v>
      </c>
      <c r="B91" s="70">
        <f>GETPIVOTDATA("% AVANCE ACCESO DE COMPRA",$B$73,"DEPARTAMENTO","Antioquia")</f>
        <v>0.434</v>
      </c>
    </row>
    <row r="92" spans="1:2">
      <c r="A92" s="63" t="s">
        <v>34</v>
      </c>
      <c r="B92" s="70">
        <f>GETPIVOTDATA("% AVANCE ACCESO DE COMPRA",$B$73,"DEPARTAMENTO","Caquetá")</f>
        <v>0.34499999999999997</v>
      </c>
    </row>
    <row r="93" spans="1:2">
      <c r="A93" s="63" t="s">
        <v>56</v>
      </c>
      <c r="B93" s="70">
        <f>GETPIVOTDATA("% AVANCE ACCESO DE COMPRA",$B$73,"DEPARTAMENTO","La Guajira")</f>
        <v>0.35</v>
      </c>
    </row>
    <row r="94" spans="1:2">
      <c r="A94" s="63" t="s">
        <v>66</v>
      </c>
      <c r="B94" s="70">
        <f>GETPIVOTDATA("% AVANCE ACCESO DE COMPRA",$B$73,"DEPARTAMENTO","Meta")</f>
        <v>0.32750000000000001</v>
      </c>
    </row>
    <row r="95" spans="1:2">
      <c r="A95" s="63" t="s">
        <v>81</v>
      </c>
      <c r="B95" s="70">
        <f>GETPIVOTDATA("% AVANCE ACCESO DE COMPRA",$B$73,"DEPARTAMENTO",A95)</f>
        <v>0.3</v>
      </c>
    </row>
    <row r="96" spans="1:2">
      <c r="A96" s="63" t="s">
        <v>84</v>
      </c>
      <c r="B96" s="70">
        <f t="shared" ref="B96:B98" si="0">GETPIVOTDATA("% AVANCE ACCESO DE COMPRA",$B$73,"DEPARTAMENTO",A96)</f>
        <v>0.15000000000000002</v>
      </c>
    </row>
    <row r="97" spans="1:2">
      <c r="A97" s="63" t="s">
        <v>54</v>
      </c>
      <c r="B97" s="70">
        <f t="shared" si="0"/>
        <v>0</v>
      </c>
    </row>
    <row r="98" spans="1:2">
      <c r="A98" s="63" t="s">
        <v>51</v>
      </c>
      <c r="B98" s="70">
        <f t="shared" si="0"/>
        <v>0</v>
      </c>
    </row>
    <row r="112" spans="1:2">
      <c r="A112" s="64" t="s">
        <v>164</v>
      </c>
      <c r="B112" s="63" t="s">
        <v>165</v>
      </c>
    </row>
    <row r="113" spans="1:2">
      <c r="A113" s="65" t="s">
        <v>58</v>
      </c>
      <c r="B113" s="66">
        <v>1</v>
      </c>
    </row>
    <row r="114" spans="1:2">
      <c r="A114" s="65" t="s">
        <v>45</v>
      </c>
      <c r="B114" s="66">
        <v>1</v>
      </c>
    </row>
    <row r="115" spans="1:2">
      <c r="A115" s="65" t="s">
        <v>88</v>
      </c>
      <c r="B115" s="66">
        <v>0.92</v>
      </c>
    </row>
    <row r="116" spans="1:2">
      <c r="A116" s="65" t="s">
        <v>15</v>
      </c>
      <c r="B116" s="66">
        <v>0.76</v>
      </c>
    </row>
    <row r="117" spans="1:2">
      <c r="A117" s="65" t="s">
        <v>40</v>
      </c>
      <c r="B117" s="66">
        <v>0.74</v>
      </c>
    </row>
    <row r="118" spans="1:2">
      <c r="A118" s="65" t="s">
        <v>73</v>
      </c>
      <c r="B118" s="66">
        <v>0.69333333333333336</v>
      </c>
    </row>
    <row r="119" spans="1:2">
      <c r="A119" s="65" t="s">
        <v>62</v>
      </c>
      <c r="B119" s="66">
        <v>0.67999999999999994</v>
      </c>
    </row>
    <row r="120" spans="1:2">
      <c r="A120" s="65" t="s">
        <v>122</v>
      </c>
      <c r="B120" s="66">
        <v>0.56000000000000005</v>
      </c>
    </row>
    <row r="121" spans="1:2">
      <c r="A121" s="65" t="s">
        <v>123</v>
      </c>
      <c r="B121" s="66">
        <v>0.48</v>
      </c>
    </row>
    <row r="122" spans="1:2">
      <c r="A122" s="65" t="s">
        <v>28</v>
      </c>
      <c r="B122" s="66">
        <v>0.44</v>
      </c>
    </row>
    <row r="123" spans="1:2">
      <c r="A123" s="65" t="s">
        <v>70</v>
      </c>
      <c r="B123" s="66">
        <v>0.41000000000000003</v>
      </c>
    </row>
    <row r="124" spans="1:2">
      <c r="A124" s="65" t="s">
        <v>32</v>
      </c>
      <c r="B124" s="66">
        <v>0.41</v>
      </c>
    </row>
    <row r="125" spans="1:2">
      <c r="A125" s="65" t="s">
        <v>24</v>
      </c>
      <c r="B125" s="66">
        <v>0.37999999999999995</v>
      </c>
    </row>
    <row r="126" spans="1:2">
      <c r="A126" s="65" t="s">
        <v>150</v>
      </c>
      <c r="B126" s="66">
        <v>0.35</v>
      </c>
    </row>
    <row r="127" spans="1:2">
      <c r="A127" s="65" t="s">
        <v>64</v>
      </c>
      <c r="B127" s="66">
        <v>0.32999999999999996</v>
      </c>
    </row>
    <row r="128" spans="1:2">
      <c r="A128" s="65" t="s">
        <v>79</v>
      </c>
      <c r="B128" s="66">
        <v>0.3</v>
      </c>
    </row>
    <row r="129" spans="1:2">
      <c r="A129" s="65" t="s">
        <v>56</v>
      </c>
      <c r="B129" s="66">
        <v>0.28500000000000003</v>
      </c>
    </row>
    <row r="130" spans="1:2">
      <c r="A130" s="65" t="s">
        <v>47</v>
      </c>
      <c r="B130" s="66">
        <v>0.15000000000000002</v>
      </c>
    </row>
    <row r="131" spans="1:2">
      <c r="A131" s="65" t="s">
        <v>22</v>
      </c>
      <c r="B131" s="66">
        <v>0.15000000000000002</v>
      </c>
    </row>
    <row r="132" spans="1:2">
      <c r="A132" s="65" t="s">
        <v>82</v>
      </c>
      <c r="B132" s="66">
        <v>0.15000000000000002</v>
      </c>
    </row>
    <row r="133" spans="1:2">
      <c r="A133" s="65" t="s">
        <v>43</v>
      </c>
      <c r="B133" s="66">
        <v>0.15000000000000002</v>
      </c>
    </row>
    <row r="134" spans="1:2">
      <c r="A134" s="65" t="s">
        <v>38</v>
      </c>
      <c r="B134" s="66">
        <v>0.15000000000000002</v>
      </c>
    </row>
    <row r="135" spans="1:2">
      <c r="A135" s="65" t="s">
        <v>49</v>
      </c>
      <c r="B135" s="66">
        <v>0</v>
      </c>
    </row>
    <row r="136" spans="1:2">
      <c r="A136" s="65" t="s">
        <v>52</v>
      </c>
      <c r="B136" s="66">
        <v>0</v>
      </c>
    </row>
  </sheetData>
  <pageMargins left="0.7" right="0.7" top="0.75" bottom="0.75" header="0.3" footer="0.3"/>
  <pageSetup orientation="portrait" r:id="rId5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F31"/>
  <sheetViews>
    <sheetView zoomScale="85" zoomScaleNormal="85"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F4" sqref="F4"/>
    </sheetView>
  </sheetViews>
  <sheetFormatPr baseColWidth="10" defaultColWidth="11.42578125" defaultRowHeight="12.75"/>
  <cols>
    <col min="1" max="1" width="5" style="50" customWidth="1"/>
    <col min="2" max="2" width="13" style="50" customWidth="1"/>
    <col min="3" max="3" width="13.7109375" style="50" customWidth="1"/>
    <col min="4" max="4" width="17.7109375" style="50" customWidth="1"/>
    <col min="5" max="5" width="17.5703125" style="50" customWidth="1"/>
    <col min="6" max="6" width="15.5703125" style="50" customWidth="1"/>
    <col min="7" max="7" width="10.5703125" style="50" bestFit="1" customWidth="1"/>
    <col min="8" max="8" width="13.7109375" style="50" bestFit="1" customWidth="1"/>
    <col min="9" max="9" width="15.42578125" style="50" customWidth="1"/>
    <col min="10" max="10" width="21" style="50" bestFit="1" customWidth="1"/>
    <col min="11" max="12" width="17.7109375" style="50" customWidth="1"/>
    <col min="13" max="13" width="16.140625" style="50" customWidth="1"/>
    <col min="14" max="14" width="21.28515625" style="50" customWidth="1"/>
    <col min="15" max="15" width="11.42578125" style="50" customWidth="1"/>
    <col min="16" max="16" width="15.7109375" style="50" customWidth="1"/>
    <col min="17" max="17" width="12.28515625" style="50" customWidth="1"/>
    <col min="18" max="18" width="12.5703125" style="50" customWidth="1"/>
    <col min="19" max="19" width="15.42578125" style="50" customWidth="1"/>
    <col min="20" max="20" width="15.7109375" style="50" customWidth="1"/>
    <col min="21" max="22" width="19.42578125" style="50" customWidth="1"/>
    <col min="23" max="23" width="18.42578125" style="50" customWidth="1"/>
    <col min="24" max="24" width="18.28515625" style="50" customWidth="1"/>
    <col min="25" max="25" width="13.140625" style="50" customWidth="1"/>
    <col min="26" max="26" width="14" style="50" customWidth="1"/>
    <col min="27" max="27" width="14.85546875" style="50" customWidth="1"/>
    <col min="28" max="28" width="15.28515625" style="50" customWidth="1"/>
    <col min="29" max="29" width="14.5703125" style="50" customWidth="1"/>
    <col min="30" max="30" width="14" style="50" customWidth="1"/>
    <col min="31" max="31" width="17.7109375" style="50" customWidth="1"/>
    <col min="32" max="32" width="19.42578125" style="50" customWidth="1"/>
    <col min="33" max="33" width="15.5703125" style="50" customWidth="1"/>
    <col min="34" max="34" width="11.7109375" style="50" customWidth="1"/>
    <col min="35" max="35" width="13.7109375" style="50" customWidth="1"/>
    <col min="36" max="36" width="16.42578125" style="50" customWidth="1"/>
    <col min="37" max="37" width="9.28515625" style="50" customWidth="1"/>
    <col min="38" max="38" width="17.42578125" style="50" customWidth="1"/>
    <col min="39" max="39" width="13.28515625" style="50" customWidth="1"/>
    <col min="40" max="40" width="10" style="50" customWidth="1"/>
    <col min="41" max="41" width="9.28515625" style="50" customWidth="1"/>
    <col min="42" max="43" width="11" style="50" customWidth="1"/>
    <col min="44" max="44" width="10.85546875" style="50" customWidth="1"/>
    <col min="45" max="45" width="9.42578125" style="50" customWidth="1"/>
    <col min="46" max="47" width="11" style="50" customWidth="1"/>
    <col min="48" max="51" width="11.140625" style="50" customWidth="1"/>
    <col min="52" max="52" width="19" style="50" customWidth="1"/>
    <col min="53" max="55" width="11.42578125" style="50"/>
    <col min="56" max="56" width="14.5703125" style="50" customWidth="1"/>
    <col min="57" max="57" width="11.42578125" style="50"/>
    <col min="58" max="58" width="14.85546875" style="50" customWidth="1"/>
    <col min="59" max="16384" width="11.42578125" style="50"/>
  </cols>
  <sheetData>
    <row r="1" spans="1:58" ht="76.5">
      <c r="A1" s="17" t="s">
        <v>0</v>
      </c>
      <c r="B1" s="18" t="s">
        <v>1</v>
      </c>
      <c r="C1" s="17" t="s">
        <v>2</v>
      </c>
      <c r="D1" s="17" t="s">
        <v>3</v>
      </c>
      <c r="E1" s="17" t="s">
        <v>4</v>
      </c>
      <c r="F1" s="17" t="s">
        <v>19</v>
      </c>
      <c r="G1" s="17" t="s">
        <v>95</v>
      </c>
      <c r="H1" s="17" t="s">
        <v>96</v>
      </c>
      <c r="I1" s="17" t="s">
        <v>2</v>
      </c>
      <c r="J1" s="17" t="s">
        <v>3</v>
      </c>
      <c r="K1" s="19" t="s">
        <v>8</v>
      </c>
      <c r="L1" s="19" t="s">
        <v>143</v>
      </c>
      <c r="M1" s="19" t="s">
        <v>11</v>
      </c>
      <c r="N1" s="19" t="s">
        <v>12</v>
      </c>
      <c r="O1" s="19" t="s">
        <v>13</v>
      </c>
      <c r="P1" s="19" t="s">
        <v>11</v>
      </c>
      <c r="Q1" s="19" t="s">
        <v>124</v>
      </c>
      <c r="R1" s="19" t="s">
        <v>93</v>
      </c>
      <c r="S1" s="20" t="s">
        <v>156</v>
      </c>
      <c r="T1" s="21" t="s">
        <v>14</v>
      </c>
      <c r="U1" s="22" t="s">
        <v>11</v>
      </c>
      <c r="V1" s="22" t="s">
        <v>155</v>
      </c>
      <c r="W1" s="22" t="s">
        <v>154</v>
      </c>
      <c r="X1" s="23" t="s">
        <v>145</v>
      </c>
      <c r="Y1" s="24" t="s">
        <v>144</v>
      </c>
      <c r="Z1" s="25" t="s">
        <v>125</v>
      </c>
      <c r="AA1" s="24" t="s">
        <v>126</v>
      </c>
      <c r="AB1" s="24" t="s">
        <v>127</v>
      </c>
      <c r="AC1" s="26" t="s">
        <v>157</v>
      </c>
      <c r="AD1" s="27" t="s">
        <v>128</v>
      </c>
      <c r="AE1" s="27" t="s">
        <v>129</v>
      </c>
      <c r="AF1" s="27" t="s">
        <v>130</v>
      </c>
      <c r="AG1" s="27" t="s">
        <v>131</v>
      </c>
      <c r="AH1" s="28" t="s">
        <v>159</v>
      </c>
      <c r="AI1" s="29" t="s">
        <v>132</v>
      </c>
      <c r="AJ1" s="29" t="s">
        <v>11</v>
      </c>
      <c r="AK1" s="29" t="s">
        <v>133</v>
      </c>
      <c r="AL1" s="29" t="s">
        <v>134</v>
      </c>
      <c r="AM1" s="30" t="s">
        <v>160</v>
      </c>
      <c r="AN1" s="31" t="s">
        <v>135</v>
      </c>
      <c r="AO1" s="31" t="s">
        <v>136</v>
      </c>
      <c r="AP1" s="31" t="s">
        <v>137</v>
      </c>
      <c r="AQ1" s="32" t="s">
        <v>161</v>
      </c>
      <c r="AR1" s="33" t="s">
        <v>138</v>
      </c>
      <c r="AS1" s="33" t="s">
        <v>139</v>
      </c>
      <c r="AT1" s="33" t="s">
        <v>140</v>
      </c>
      <c r="AU1" s="34" t="s">
        <v>148</v>
      </c>
      <c r="AV1" s="35" t="s">
        <v>141</v>
      </c>
      <c r="AW1" s="35" t="s">
        <v>146</v>
      </c>
      <c r="AX1" s="35" t="s">
        <v>147</v>
      </c>
      <c r="AY1" s="36" t="s">
        <v>158</v>
      </c>
      <c r="AZ1" s="37" t="s">
        <v>142</v>
      </c>
      <c r="BA1" s="38" t="s">
        <v>149</v>
      </c>
      <c r="BB1" s="50" t="s">
        <v>190</v>
      </c>
      <c r="BC1" s="50" t="s">
        <v>181</v>
      </c>
      <c r="BD1" s="50" t="s">
        <v>183</v>
      </c>
      <c r="BE1" s="50" t="s">
        <v>182</v>
      </c>
      <c r="BF1" s="50" t="s">
        <v>196</v>
      </c>
    </row>
    <row r="2" spans="1:58" ht="25.5">
      <c r="A2" s="1">
        <v>10</v>
      </c>
      <c r="B2" s="1" t="s">
        <v>45</v>
      </c>
      <c r="C2" s="40" t="s">
        <v>46</v>
      </c>
      <c r="D2" s="40" t="s">
        <v>42</v>
      </c>
      <c r="E2" s="40" t="s">
        <v>5</v>
      </c>
      <c r="F2" s="40" t="s">
        <v>10</v>
      </c>
      <c r="G2" s="40" t="s">
        <v>10</v>
      </c>
      <c r="H2" s="40">
        <v>4.4625000000000004</v>
      </c>
      <c r="I2" s="40" t="s">
        <v>10</v>
      </c>
      <c r="J2" s="40" t="s">
        <v>10</v>
      </c>
      <c r="K2" s="40" t="s">
        <v>10</v>
      </c>
      <c r="L2" s="51">
        <v>0.15</v>
      </c>
      <c r="M2" s="40" t="s">
        <v>10</v>
      </c>
      <c r="N2" s="40" t="s">
        <v>10</v>
      </c>
      <c r="O2" s="40" t="s">
        <v>10</v>
      </c>
      <c r="P2" s="40" t="s">
        <v>10</v>
      </c>
      <c r="Q2" s="51">
        <v>0.1</v>
      </c>
      <c r="R2" s="40" t="s">
        <v>94</v>
      </c>
      <c r="S2" s="51">
        <f t="shared" ref="S2:S31" si="0">Q2+L2</f>
        <v>0.25</v>
      </c>
      <c r="T2" s="40" t="s">
        <v>10</v>
      </c>
      <c r="U2" s="40" t="s">
        <v>10</v>
      </c>
      <c r="V2" s="40" t="s">
        <v>10</v>
      </c>
      <c r="W2" s="40" t="s">
        <v>10</v>
      </c>
      <c r="X2" s="51">
        <v>0.05</v>
      </c>
      <c r="Y2" s="40" t="s">
        <v>10</v>
      </c>
      <c r="Z2" s="40" t="s">
        <v>10</v>
      </c>
      <c r="AA2" s="40" t="s">
        <v>10</v>
      </c>
      <c r="AB2" s="40" t="s">
        <v>10</v>
      </c>
      <c r="AC2" s="51">
        <v>0.05</v>
      </c>
      <c r="AD2" s="40" t="s">
        <v>104</v>
      </c>
      <c r="AE2" s="40" t="s">
        <v>104</v>
      </c>
      <c r="AF2" s="40" t="s">
        <v>104</v>
      </c>
      <c r="AG2" s="40" t="s">
        <v>10</v>
      </c>
      <c r="AH2" s="51">
        <v>0.4</v>
      </c>
      <c r="AI2" s="40" t="s">
        <v>10</v>
      </c>
      <c r="AJ2" s="40" t="s">
        <v>10</v>
      </c>
      <c r="AK2" s="40" t="s">
        <v>10</v>
      </c>
      <c r="AL2" s="40" t="s">
        <v>10</v>
      </c>
      <c r="AM2" s="51">
        <v>0</v>
      </c>
      <c r="AN2" s="40" t="s">
        <v>10</v>
      </c>
      <c r="AO2" s="40" t="s">
        <v>10</v>
      </c>
      <c r="AP2" s="40" t="s">
        <v>10</v>
      </c>
      <c r="AQ2" s="51">
        <v>0.05</v>
      </c>
      <c r="AR2" s="40" t="s">
        <v>10</v>
      </c>
      <c r="AS2" s="40" t="s">
        <v>10</v>
      </c>
      <c r="AT2" s="40" t="s">
        <v>10</v>
      </c>
      <c r="AU2" s="51">
        <v>0.1</v>
      </c>
      <c r="AV2" s="40" t="s">
        <v>10</v>
      </c>
      <c r="AW2" s="40" t="s">
        <v>10</v>
      </c>
      <c r="AX2" s="40" t="s">
        <v>10</v>
      </c>
      <c r="AY2" s="51">
        <v>0.1</v>
      </c>
      <c r="AZ2" s="40" t="s">
        <v>10</v>
      </c>
      <c r="BA2" s="51">
        <f t="shared" ref="BA2:BA31" si="1">S2+X2+AC2+AH2+AM2+AQ2+AU2++AY2</f>
        <v>1</v>
      </c>
      <c r="BB2" s="50" t="s">
        <v>189</v>
      </c>
      <c r="BC2" s="50" t="s">
        <v>10</v>
      </c>
      <c r="BD2" s="50" t="s">
        <v>10</v>
      </c>
      <c r="BE2" s="50" t="s">
        <v>10</v>
      </c>
      <c r="BF2" s="50" t="s">
        <v>198</v>
      </c>
    </row>
    <row r="3" spans="1:58" s="39" customFormat="1" ht="25.5">
      <c r="A3" s="1">
        <v>15</v>
      </c>
      <c r="B3" s="1" t="s">
        <v>58</v>
      </c>
      <c r="C3" s="40" t="s">
        <v>59</v>
      </c>
      <c r="D3" s="40" t="s">
        <v>60</v>
      </c>
      <c r="E3" s="40" t="s">
        <v>5</v>
      </c>
      <c r="F3" s="40" t="s">
        <v>61</v>
      </c>
      <c r="G3" s="40" t="s">
        <v>101</v>
      </c>
      <c r="H3" s="40">
        <v>71</v>
      </c>
      <c r="I3" s="40" t="s">
        <v>10</v>
      </c>
      <c r="J3" s="40" t="s">
        <v>10</v>
      </c>
      <c r="K3" s="40" t="s">
        <v>10</v>
      </c>
      <c r="L3" s="51">
        <v>0.15</v>
      </c>
      <c r="M3" s="40" t="s">
        <v>10</v>
      </c>
      <c r="N3" s="40" t="s">
        <v>10</v>
      </c>
      <c r="O3" s="40" t="s">
        <v>10</v>
      </c>
      <c r="P3" s="40" t="s">
        <v>10</v>
      </c>
      <c r="Q3" s="51">
        <v>0.1</v>
      </c>
      <c r="R3" s="40" t="s">
        <v>92</v>
      </c>
      <c r="S3" s="51">
        <f t="shared" si="0"/>
        <v>0.25</v>
      </c>
      <c r="T3" s="40" t="s">
        <v>10</v>
      </c>
      <c r="U3" s="40" t="s">
        <v>10</v>
      </c>
      <c r="V3" s="40" t="s">
        <v>104</v>
      </c>
      <c r="W3" s="54">
        <v>43040</v>
      </c>
      <c r="X3" s="51">
        <v>0.05</v>
      </c>
      <c r="Y3" s="40" t="s">
        <v>104</v>
      </c>
      <c r="Z3" s="40" t="s">
        <v>104</v>
      </c>
      <c r="AA3" s="40" t="s">
        <v>104</v>
      </c>
      <c r="AB3" s="40" t="s">
        <v>104</v>
      </c>
      <c r="AC3" s="51">
        <v>0.05</v>
      </c>
      <c r="AD3" s="40" t="s">
        <v>104</v>
      </c>
      <c r="AE3" s="40" t="s">
        <v>104</v>
      </c>
      <c r="AF3" s="40" t="s">
        <v>104</v>
      </c>
      <c r="AG3" s="40" t="s">
        <v>104</v>
      </c>
      <c r="AH3" s="51">
        <v>0.4</v>
      </c>
      <c r="AI3" s="40" t="s">
        <v>10</v>
      </c>
      <c r="AJ3" s="40" t="s">
        <v>10</v>
      </c>
      <c r="AK3" s="40" t="s">
        <v>10</v>
      </c>
      <c r="AL3" s="40" t="s">
        <v>10</v>
      </c>
      <c r="AM3" s="51">
        <v>0</v>
      </c>
      <c r="AN3" s="40" t="s">
        <v>104</v>
      </c>
      <c r="AO3" s="40" t="s">
        <v>104</v>
      </c>
      <c r="AP3" s="40" t="s">
        <v>104</v>
      </c>
      <c r="AQ3" s="51">
        <v>0.05</v>
      </c>
      <c r="AR3" s="40" t="s">
        <v>104</v>
      </c>
      <c r="AS3" s="40" t="s">
        <v>10</v>
      </c>
      <c r="AT3" s="40" t="s">
        <v>104</v>
      </c>
      <c r="AU3" s="51">
        <v>0.1</v>
      </c>
      <c r="AV3" s="40" t="s">
        <v>18</v>
      </c>
      <c r="AW3" s="40" t="s">
        <v>18</v>
      </c>
      <c r="AX3" s="40" t="s">
        <v>18</v>
      </c>
      <c r="AY3" s="51">
        <v>0.1</v>
      </c>
      <c r="AZ3" s="53">
        <v>552302231</v>
      </c>
      <c r="BA3" s="51">
        <f t="shared" si="1"/>
        <v>1</v>
      </c>
      <c r="BB3" s="50" t="s">
        <v>189</v>
      </c>
      <c r="BC3" s="50" t="s">
        <v>10</v>
      </c>
      <c r="BD3" s="50" t="s">
        <v>10</v>
      </c>
      <c r="BE3" s="50" t="s">
        <v>10</v>
      </c>
      <c r="BF3" s="50" t="s">
        <v>192</v>
      </c>
    </row>
    <row r="4" spans="1:58" s="39" customFormat="1">
      <c r="A4" s="1">
        <v>24</v>
      </c>
      <c r="B4" s="1" t="s">
        <v>88</v>
      </c>
      <c r="C4" s="40" t="s">
        <v>89</v>
      </c>
      <c r="D4" s="40" t="s">
        <v>86</v>
      </c>
      <c r="E4" s="40" t="s">
        <v>5</v>
      </c>
      <c r="F4" s="40" t="s">
        <v>90</v>
      </c>
      <c r="G4" s="40" t="s">
        <v>103</v>
      </c>
      <c r="H4" s="40">
        <v>22.854299999999999</v>
      </c>
      <c r="I4" s="40" t="s">
        <v>10</v>
      </c>
      <c r="J4" s="40" t="s">
        <v>10</v>
      </c>
      <c r="K4" s="40" t="s">
        <v>10</v>
      </c>
      <c r="L4" s="51">
        <v>0.15</v>
      </c>
      <c r="M4" s="40" t="s">
        <v>10</v>
      </c>
      <c r="N4" s="40" t="s">
        <v>10</v>
      </c>
      <c r="O4" s="40" t="s">
        <v>10</v>
      </c>
      <c r="P4" s="40" t="s">
        <v>10</v>
      </c>
      <c r="Q4" s="51">
        <v>0.1</v>
      </c>
      <c r="R4" s="40" t="s">
        <v>92</v>
      </c>
      <c r="S4" s="51">
        <f t="shared" si="0"/>
        <v>0.25</v>
      </c>
      <c r="T4" s="40" t="s">
        <v>10</v>
      </c>
      <c r="U4" s="40" t="s">
        <v>10</v>
      </c>
      <c r="V4" s="40" t="s">
        <v>104</v>
      </c>
      <c r="W4" s="54">
        <v>43040</v>
      </c>
      <c r="X4" s="51">
        <v>0.05</v>
      </c>
      <c r="Y4" s="40" t="s">
        <v>104</v>
      </c>
      <c r="Z4" s="40" t="s">
        <v>104</v>
      </c>
      <c r="AA4" s="40" t="s">
        <v>104</v>
      </c>
      <c r="AB4" s="40" t="s">
        <v>104</v>
      </c>
      <c r="AC4" s="51">
        <v>0.05</v>
      </c>
      <c r="AD4" s="40" t="s">
        <v>104</v>
      </c>
      <c r="AE4" s="40" t="s">
        <v>104</v>
      </c>
      <c r="AF4" s="40" t="s">
        <v>104</v>
      </c>
      <c r="AG4" s="40" t="s">
        <v>104</v>
      </c>
      <c r="AH4" s="51">
        <v>0.2</v>
      </c>
      <c r="AI4" s="40" t="s">
        <v>106</v>
      </c>
      <c r="AJ4" s="40" t="s">
        <v>108</v>
      </c>
      <c r="AK4" s="40" t="s">
        <v>104</v>
      </c>
      <c r="AL4" s="40" t="s">
        <v>104</v>
      </c>
      <c r="AM4" s="51">
        <v>0.2</v>
      </c>
      <c r="AN4" s="40" t="s">
        <v>104</v>
      </c>
      <c r="AO4" s="40" t="s">
        <v>104</v>
      </c>
      <c r="AP4" s="40" t="s">
        <v>104</v>
      </c>
      <c r="AQ4" s="51">
        <v>0.05</v>
      </c>
      <c r="AR4" s="40" t="s">
        <v>104</v>
      </c>
      <c r="AS4" s="40" t="s">
        <v>10</v>
      </c>
      <c r="AT4" s="40" t="s">
        <v>104</v>
      </c>
      <c r="AU4" s="51">
        <v>0.1</v>
      </c>
      <c r="AV4" s="40" t="s">
        <v>105</v>
      </c>
      <c r="AW4" s="40" t="s">
        <v>18</v>
      </c>
      <c r="AX4" s="40" t="s">
        <v>18</v>
      </c>
      <c r="AY4" s="51">
        <v>0.02</v>
      </c>
      <c r="AZ4" s="53">
        <v>491552300.25</v>
      </c>
      <c r="BA4" s="51">
        <f t="shared" si="1"/>
        <v>0.92</v>
      </c>
      <c r="BB4" s="50" t="s">
        <v>189</v>
      </c>
      <c r="BC4" s="50" t="s">
        <v>10</v>
      </c>
      <c r="BD4" s="50" t="s">
        <v>10</v>
      </c>
      <c r="BE4" s="50" t="s">
        <v>10</v>
      </c>
      <c r="BF4" s="50" t="s">
        <v>192</v>
      </c>
    </row>
    <row r="5" spans="1:58" s="39" customFormat="1">
      <c r="A5" s="1">
        <v>1</v>
      </c>
      <c r="B5" s="2" t="s">
        <v>15</v>
      </c>
      <c r="C5" s="40" t="s">
        <v>17</v>
      </c>
      <c r="D5" s="40" t="s">
        <v>16</v>
      </c>
      <c r="E5" s="40" t="s">
        <v>5</v>
      </c>
      <c r="F5" s="40" t="s">
        <v>20</v>
      </c>
      <c r="G5" s="40" t="s">
        <v>97</v>
      </c>
      <c r="H5" s="40">
        <v>17.505400000000002</v>
      </c>
      <c r="I5" s="40" t="s">
        <v>10</v>
      </c>
      <c r="J5" s="40" t="s">
        <v>10</v>
      </c>
      <c r="K5" s="40" t="s">
        <v>10</v>
      </c>
      <c r="L5" s="51">
        <v>0.15</v>
      </c>
      <c r="M5" s="40" t="s">
        <v>10</v>
      </c>
      <c r="N5" s="40" t="s">
        <v>10</v>
      </c>
      <c r="O5" s="40" t="s">
        <v>10</v>
      </c>
      <c r="P5" s="40" t="s">
        <v>10</v>
      </c>
      <c r="Q5" s="51">
        <v>0.1</v>
      </c>
      <c r="R5" s="40" t="s">
        <v>92</v>
      </c>
      <c r="S5" s="51">
        <f t="shared" si="0"/>
        <v>0.25</v>
      </c>
      <c r="T5" s="40" t="s">
        <v>10</v>
      </c>
      <c r="U5" s="40" t="s">
        <v>10</v>
      </c>
      <c r="V5" s="40" t="s">
        <v>104</v>
      </c>
      <c r="W5" s="52">
        <v>43578</v>
      </c>
      <c r="X5" s="51">
        <v>0.05</v>
      </c>
      <c r="Y5" s="40" t="s">
        <v>104</v>
      </c>
      <c r="Z5" s="40" t="s">
        <v>104</v>
      </c>
      <c r="AA5" s="40" t="s">
        <v>104</v>
      </c>
      <c r="AB5" s="40" t="s">
        <v>104</v>
      </c>
      <c r="AC5" s="51">
        <v>0.05</v>
      </c>
      <c r="AD5" s="40" t="s">
        <v>104</v>
      </c>
      <c r="AE5" s="40" t="s">
        <v>104</v>
      </c>
      <c r="AF5" s="40" t="s">
        <v>104</v>
      </c>
      <c r="AG5" s="40" t="s">
        <v>104</v>
      </c>
      <c r="AH5" s="51">
        <v>0.2</v>
      </c>
      <c r="AI5" s="40" t="s">
        <v>106</v>
      </c>
      <c r="AJ5" s="40" t="s">
        <v>107</v>
      </c>
      <c r="AK5" s="40" t="s">
        <v>104</v>
      </c>
      <c r="AL5" s="40" t="s">
        <v>104</v>
      </c>
      <c r="AM5" s="51">
        <v>0.2</v>
      </c>
      <c r="AN5" s="40" t="s">
        <v>109</v>
      </c>
      <c r="AO5" s="40" t="s">
        <v>18</v>
      </c>
      <c r="AP5" s="40" t="s">
        <v>18</v>
      </c>
      <c r="AQ5" s="51">
        <v>0.01</v>
      </c>
      <c r="AR5" s="40" t="s">
        <v>18</v>
      </c>
      <c r="AS5" s="40" t="s">
        <v>10</v>
      </c>
      <c r="AT5" s="40" t="s">
        <v>18</v>
      </c>
      <c r="AU5" s="51">
        <v>0</v>
      </c>
      <c r="AV5" s="40" t="s">
        <v>18</v>
      </c>
      <c r="AW5" s="40" t="s">
        <v>18</v>
      </c>
      <c r="AX5" s="40" t="s">
        <v>18</v>
      </c>
      <c r="AY5" s="51">
        <v>0</v>
      </c>
      <c r="AZ5" s="53">
        <v>160000000</v>
      </c>
      <c r="BA5" s="51">
        <f t="shared" si="1"/>
        <v>0.76</v>
      </c>
      <c r="BB5" s="50" t="s">
        <v>184</v>
      </c>
      <c r="BC5" s="50" t="s">
        <v>106</v>
      </c>
      <c r="BD5" s="50" t="s">
        <v>10</v>
      </c>
      <c r="BE5" s="50" t="s">
        <v>10</v>
      </c>
      <c r="BF5" s="50" t="s">
        <v>192</v>
      </c>
    </row>
    <row r="6" spans="1:58" s="39" customFormat="1" ht="25.5">
      <c r="A6" s="1">
        <v>20</v>
      </c>
      <c r="B6" s="1" t="s">
        <v>73</v>
      </c>
      <c r="C6" s="40" t="s">
        <v>74</v>
      </c>
      <c r="D6" s="40" t="s">
        <v>75</v>
      </c>
      <c r="E6" s="40" t="s">
        <v>6</v>
      </c>
      <c r="F6" s="40" t="s">
        <v>76</v>
      </c>
      <c r="G6" s="40" t="s">
        <v>118</v>
      </c>
      <c r="H6" s="40">
        <v>4.1186999999999996</v>
      </c>
      <c r="I6" s="40" t="s">
        <v>74</v>
      </c>
      <c r="J6" s="40" t="s">
        <v>75</v>
      </c>
      <c r="K6" s="41" t="s">
        <v>104</v>
      </c>
      <c r="L6" s="42">
        <v>0.15</v>
      </c>
      <c r="M6" s="41" t="s">
        <v>9</v>
      </c>
      <c r="N6" s="41" t="s">
        <v>104</v>
      </c>
      <c r="O6" s="41" t="s">
        <v>106</v>
      </c>
      <c r="P6" s="41" t="s">
        <v>112</v>
      </c>
      <c r="Q6" s="42">
        <v>0.1</v>
      </c>
      <c r="R6" s="41" t="s">
        <v>92</v>
      </c>
      <c r="S6" s="42">
        <f t="shared" si="0"/>
        <v>0.25</v>
      </c>
      <c r="T6" s="41" t="s">
        <v>104</v>
      </c>
      <c r="U6" s="41" t="s">
        <v>9</v>
      </c>
      <c r="V6" s="41" t="s">
        <v>104</v>
      </c>
      <c r="W6" s="43">
        <v>43822</v>
      </c>
      <c r="X6" s="42">
        <v>0.05</v>
      </c>
      <c r="Y6" s="41" t="s">
        <v>104</v>
      </c>
      <c r="Z6" s="41" t="s">
        <v>104</v>
      </c>
      <c r="AA6" s="41" t="s">
        <v>104</v>
      </c>
      <c r="AB6" s="41" t="s">
        <v>104</v>
      </c>
      <c r="AC6" s="42">
        <v>0.05</v>
      </c>
      <c r="AD6" s="41" t="s">
        <v>104</v>
      </c>
      <c r="AE6" s="41" t="s">
        <v>104</v>
      </c>
      <c r="AF6" s="41" t="s">
        <v>104</v>
      </c>
      <c r="AG6" s="41" t="s">
        <v>104</v>
      </c>
      <c r="AH6" s="42">
        <v>0.4</v>
      </c>
      <c r="AI6" s="41" t="s">
        <v>10</v>
      </c>
      <c r="AJ6" s="41" t="s">
        <v>10</v>
      </c>
      <c r="AK6" s="41" t="s">
        <v>10</v>
      </c>
      <c r="AL6" s="41" t="s">
        <v>10</v>
      </c>
      <c r="AM6" s="42">
        <v>0</v>
      </c>
      <c r="AN6" s="40" t="s">
        <v>109</v>
      </c>
      <c r="AO6" s="41" t="s">
        <v>18</v>
      </c>
      <c r="AP6" s="41" t="s">
        <v>18</v>
      </c>
      <c r="AQ6" s="42">
        <v>0.01</v>
      </c>
      <c r="AR6" s="41" t="s">
        <v>18</v>
      </c>
      <c r="AS6" s="41" t="s">
        <v>10</v>
      </c>
      <c r="AT6" s="41" t="s">
        <v>18</v>
      </c>
      <c r="AU6" s="42">
        <v>0</v>
      </c>
      <c r="AV6" s="41" t="s">
        <v>18</v>
      </c>
      <c r="AW6" s="41" t="s">
        <v>18</v>
      </c>
      <c r="AX6" s="41" t="s">
        <v>18</v>
      </c>
      <c r="AY6" s="42">
        <v>0</v>
      </c>
      <c r="AZ6" s="44">
        <v>82365000</v>
      </c>
      <c r="BA6" s="42">
        <f t="shared" si="1"/>
        <v>0.76</v>
      </c>
      <c r="BB6" s="50" t="s">
        <v>184</v>
      </c>
      <c r="BC6" s="50" t="s">
        <v>106</v>
      </c>
      <c r="BD6" s="50" t="s">
        <v>10</v>
      </c>
      <c r="BE6" s="50" t="s">
        <v>10</v>
      </c>
      <c r="BF6" s="50" t="s">
        <v>192</v>
      </c>
    </row>
    <row r="7" spans="1:58" ht="25.5">
      <c r="A7" s="1">
        <v>20</v>
      </c>
      <c r="B7" s="1" t="s">
        <v>73</v>
      </c>
      <c r="C7" s="40" t="s">
        <v>74</v>
      </c>
      <c r="D7" s="40" t="s">
        <v>75</v>
      </c>
      <c r="E7" s="40" t="s">
        <v>6</v>
      </c>
      <c r="F7" s="40" t="s">
        <v>77</v>
      </c>
      <c r="G7" s="40" t="s">
        <v>119</v>
      </c>
      <c r="H7" s="40">
        <v>4.1375000000000002</v>
      </c>
      <c r="I7" s="40" t="s">
        <v>74</v>
      </c>
      <c r="J7" s="40" t="s">
        <v>75</v>
      </c>
      <c r="K7" s="41" t="s">
        <v>104</v>
      </c>
      <c r="L7" s="42">
        <v>0.15</v>
      </c>
      <c r="M7" s="41" t="s">
        <v>9</v>
      </c>
      <c r="N7" s="41" t="s">
        <v>104</v>
      </c>
      <c r="O7" s="41" t="s">
        <v>106</v>
      </c>
      <c r="P7" s="41" t="s">
        <v>112</v>
      </c>
      <c r="Q7" s="42">
        <v>0.1</v>
      </c>
      <c r="R7" s="41" t="s">
        <v>92</v>
      </c>
      <c r="S7" s="42">
        <f t="shared" si="0"/>
        <v>0.25</v>
      </c>
      <c r="T7" s="41" t="s">
        <v>104</v>
      </c>
      <c r="U7" s="41" t="s">
        <v>9</v>
      </c>
      <c r="V7" s="41" t="s">
        <v>104</v>
      </c>
      <c r="W7" s="43">
        <v>43822</v>
      </c>
      <c r="X7" s="42">
        <v>0.05</v>
      </c>
      <c r="Y7" s="41" t="s">
        <v>104</v>
      </c>
      <c r="Z7" s="41" t="s">
        <v>104</v>
      </c>
      <c r="AA7" s="41" t="s">
        <v>104</v>
      </c>
      <c r="AB7" s="41" t="s">
        <v>104</v>
      </c>
      <c r="AC7" s="42">
        <v>0.05</v>
      </c>
      <c r="AD7" s="41" t="s">
        <v>104</v>
      </c>
      <c r="AE7" s="41" t="s">
        <v>104</v>
      </c>
      <c r="AF7" s="41" t="s">
        <v>104</v>
      </c>
      <c r="AG7" s="41" t="s">
        <v>104</v>
      </c>
      <c r="AH7" s="42">
        <v>0.4</v>
      </c>
      <c r="AI7" s="41" t="s">
        <v>10</v>
      </c>
      <c r="AJ7" s="41" t="s">
        <v>10</v>
      </c>
      <c r="AK7" s="41" t="s">
        <v>10</v>
      </c>
      <c r="AL7" s="41" t="s">
        <v>10</v>
      </c>
      <c r="AM7" s="42">
        <v>0</v>
      </c>
      <c r="AN7" s="40" t="s">
        <v>109</v>
      </c>
      <c r="AO7" s="41" t="s">
        <v>18</v>
      </c>
      <c r="AP7" s="41" t="s">
        <v>18</v>
      </c>
      <c r="AQ7" s="42">
        <v>0.01</v>
      </c>
      <c r="AR7" s="41" t="s">
        <v>18</v>
      </c>
      <c r="AS7" s="41" t="s">
        <v>10</v>
      </c>
      <c r="AT7" s="41" t="s">
        <v>18</v>
      </c>
      <c r="AU7" s="42">
        <v>0</v>
      </c>
      <c r="AV7" s="41" t="s">
        <v>18</v>
      </c>
      <c r="AW7" s="41" t="s">
        <v>18</v>
      </c>
      <c r="AX7" s="41" t="s">
        <v>18</v>
      </c>
      <c r="AY7" s="42">
        <v>0</v>
      </c>
      <c r="AZ7" s="44">
        <v>82750000</v>
      </c>
      <c r="BA7" s="42">
        <f t="shared" si="1"/>
        <v>0.76</v>
      </c>
      <c r="BB7" s="50" t="s">
        <v>184</v>
      </c>
      <c r="BC7" s="50" t="s">
        <v>106</v>
      </c>
      <c r="BD7" s="50" t="s">
        <v>10</v>
      </c>
      <c r="BE7" s="50" t="s">
        <v>10</v>
      </c>
      <c r="BF7" s="50" t="s">
        <v>192</v>
      </c>
    </row>
    <row r="8" spans="1:58">
      <c r="A8" s="1">
        <v>8</v>
      </c>
      <c r="B8" s="1" t="s">
        <v>40</v>
      </c>
      <c r="C8" s="40" t="s">
        <v>41</v>
      </c>
      <c r="D8" s="40" t="s">
        <v>42</v>
      </c>
      <c r="E8" s="40" t="s">
        <v>5</v>
      </c>
      <c r="F8" s="40" t="s">
        <v>163</v>
      </c>
      <c r="G8" s="40" t="s">
        <v>100</v>
      </c>
      <c r="H8" s="40">
        <v>41.353400000000001</v>
      </c>
      <c r="I8" s="40" t="s">
        <v>10</v>
      </c>
      <c r="J8" s="40" t="s">
        <v>10</v>
      </c>
      <c r="K8" s="40" t="s">
        <v>10</v>
      </c>
      <c r="L8" s="51">
        <v>0.15</v>
      </c>
      <c r="M8" s="40" t="s">
        <v>10</v>
      </c>
      <c r="N8" s="40" t="s">
        <v>10</v>
      </c>
      <c r="O8" s="40" t="s">
        <v>10</v>
      </c>
      <c r="P8" s="40" t="s">
        <v>10</v>
      </c>
      <c r="Q8" s="51">
        <v>0.1</v>
      </c>
      <c r="R8" s="40" t="s">
        <v>92</v>
      </c>
      <c r="S8" s="51">
        <f t="shared" si="0"/>
        <v>0.25</v>
      </c>
      <c r="T8" s="40" t="s">
        <v>10</v>
      </c>
      <c r="U8" s="40" t="s">
        <v>10</v>
      </c>
      <c r="V8" s="40" t="s">
        <v>104</v>
      </c>
      <c r="W8" s="52">
        <v>43860</v>
      </c>
      <c r="X8" s="51">
        <v>0.05</v>
      </c>
      <c r="Y8" s="40" t="s">
        <v>104</v>
      </c>
      <c r="Z8" s="40" t="s">
        <v>104</v>
      </c>
      <c r="AA8" s="40" t="s">
        <v>104</v>
      </c>
      <c r="AB8" s="40" t="s">
        <v>18</v>
      </c>
      <c r="AC8" s="51">
        <v>0.03</v>
      </c>
      <c r="AD8" s="40" t="s">
        <v>104</v>
      </c>
      <c r="AE8" s="40" t="s">
        <v>104</v>
      </c>
      <c r="AF8" s="40" t="s">
        <v>104</v>
      </c>
      <c r="AG8" s="40" t="s">
        <v>104</v>
      </c>
      <c r="AH8" s="51">
        <v>0.4</v>
      </c>
      <c r="AI8" s="40" t="s">
        <v>10</v>
      </c>
      <c r="AJ8" s="40" t="s">
        <v>10</v>
      </c>
      <c r="AK8" s="40" t="s">
        <v>10</v>
      </c>
      <c r="AL8" s="40" t="s">
        <v>10</v>
      </c>
      <c r="AM8" s="51">
        <v>0</v>
      </c>
      <c r="AN8" s="40" t="s">
        <v>109</v>
      </c>
      <c r="AO8" s="40" t="s">
        <v>18</v>
      </c>
      <c r="AP8" s="40" t="s">
        <v>18</v>
      </c>
      <c r="AQ8" s="51">
        <v>0.01</v>
      </c>
      <c r="AR8" s="40" t="s">
        <v>18</v>
      </c>
      <c r="AS8" s="40" t="s">
        <v>10</v>
      </c>
      <c r="AT8" s="40" t="s">
        <v>18</v>
      </c>
      <c r="AU8" s="51">
        <v>0</v>
      </c>
      <c r="AV8" s="40" t="s">
        <v>18</v>
      </c>
      <c r="AW8" s="40" t="s">
        <v>18</v>
      </c>
      <c r="AX8" s="40" t="s">
        <v>18</v>
      </c>
      <c r="AY8" s="51">
        <v>0</v>
      </c>
      <c r="AZ8" s="53">
        <v>800000000</v>
      </c>
      <c r="BA8" s="51">
        <f t="shared" si="1"/>
        <v>0.74</v>
      </c>
      <c r="BB8" s="50" t="s">
        <v>184</v>
      </c>
      <c r="BC8" s="50" t="s">
        <v>106</v>
      </c>
      <c r="BD8" s="50" t="s">
        <v>10</v>
      </c>
      <c r="BE8" s="50" t="s">
        <v>10</v>
      </c>
      <c r="BF8" s="50" t="s">
        <v>192</v>
      </c>
    </row>
    <row r="9" spans="1:58" ht="25.5">
      <c r="A9" s="1">
        <v>16</v>
      </c>
      <c r="B9" s="1" t="s">
        <v>62</v>
      </c>
      <c r="C9" s="40" t="s">
        <v>59</v>
      </c>
      <c r="D9" s="40" t="s">
        <v>60</v>
      </c>
      <c r="E9" s="40" t="s">
        <v>6</v>
      </c>
      <c r="F9" s="40" t="s">
        <v>63</v>
      </c>
      <c r="G9" s="40" t="s">
        <v>115</v>
      </c>
      <c r="H9" s="40">
        <v>121.04130000000001</v>
      </c>
      <c r="I9" s="40" t="s">
        <v>59</v>
      </c>
      <c r="J9" s="40" t="s">
        <v>60</v>
      </c>
      <c r="K9" s="41" t="s">
        <v>104</v>
      </c>
      <c r="L9" s="42">
        <v>0.15</v>
      </c>
      <c r="M9" s="41" t="s">
        <v>9</v>
      </c>
      <c r="N9" s="41" t="s">
        <v>104</v>
      </c>
      <c r="O9" s="41" t="s">
        <v>106</v>
      </c>
      <c r="P9" s="41" t="s">
        <v>112</v>
      </c>
      <c r="Q9" s="42">
        <v>0.1</v>
      </c>
      <c r="R9" s="41" t="s">
        <v>92</v>
      </c>
      <c r="S9" s="42">
        <f t="shared" si="0"/>
        <v>0.25</v>
      </c>
      <c r="T9" s="41" t="s">
        <v>104</v>
      </c>
      <c r="U9" s="41" t="s">
        <v>9</v>
      </c>
      <c r="V9" s="41" t="s">
        <v>104</v>
      </c>
      <c r="W9" s="43">
        <v>43868</v>
      </c>
      <c r="X9" s="42">
        <v>0.05</v>
      </c>
      <c r="Y9" s="41" t="s">
        <v>104</v>
      </c>
      <c r="Z9" s="41" t="s">
        <v>104</v>
      </c>
      <c r="AA9" s="41" t="s">
        <v>104</v>
      </c>
      <c r="AB9" s="41" t="s">
        <v>18</v>
      </c>
      <c r="AC9" s="42">
        <v>0.03</v>
      </c>
      <c r="AD9" s="41" t="s">
        <v>104</v>
      </c>
      <c r="AE9" s="41" t="s">
        <v>104</v>
      </c>
      <c r="AF9" s="41" t="s">
        <v>104</v>
      </c>
      <c r="AG9" s="41" t="s">
        <v>18</v>
      </c>
      <c r="AH9" s="42">
        <v>0.35</v>
      </c>
      <c r="AI9" s="41" t="s">
        <v>10</v>
      </c>
      <c r="AJ9" s="41" t="s">
        <v>10</v>
      </c>
      <c r="AK9" s="41" t="s">
        <v>10</v>
      </c>
      <c r="AL9" s="41" t="s">
        <v>10</v>
      </c>
      <c r="AM9" s="42">
        <v>0</v>
      </c>
      <c r="AN9" s="41" t="s">
        <v>18</v>
      </c>
      <c r="AO9" s="41" t="s">
        <v>18</v>
      </c>
      <c r="AP9" s="41" t="s">
        <v>18</v>
      </c>
      <c r="AQ9" s="42">
        <v>0</v>
      </c>
      <c r="AR9" s="41" t="s">
        <v>18</v>
      </c>
      <c r="AS9" s="41" t="s">
        <v>10</v>
      </c>
      <c r="AT9" s="41" t="s">
        <v>18</v>
      </c>
      <c r="AU9" s="42">
        <v>0</v>
      </c>
      <c r="AV9" s="41" t="s">
        <v>18</v>
      </c>
      <c r="AW9" s="41" t="s">
        <v>18</v>
      </c>
      <c r="AX9" s="41" t="s">
        <v>18</v>
      </c>
      <c r="AY9" s="42">
        <v>0</v>
      </c>
      <c r="AZ9" s="44">
        <v>700000000</v>
      </c>
      <c r="BA9" s="42">
        <f t="shared" si="1"/>
        <v>0.67999999999999994</v>
      </c>
      <c r="BB9" s="50" t="s">
        <v>185</v>
      </c>
      <c r="BC9" s="50" t="s">
        <v>10</v>
      </c>
      <c r="BD9" s="50" t="s">
        <v>10</v>
      </c>
      <c r="BE9" s="50" t="s">
        <v>10</v>
      </c>
      <c r="BF9" s="50" t="s">
        <v>192</v>
      </c>
    </row>
    <row r="10" spans="1:58" ht="25.5">
      <c r="A10" s="1">
        <v>20</v>
      </c>
      <c r="B10" s="1" t="s">
        <v>73</v>
      </c>
      <c r="C10" s="40" t="s">
        <v>74</v>
      </c>
      <c r="D10" s="40" t="s">
        <v>75</v>
      </c>
      <c r="E10" s="40" t="s">
        <v>6</v>
      </c>
      <c r="F10" s="40" t="s">
        <v>78</v>
      </c>
      <c r="G10" s="40" t="s">
        <v>117</v>
      </c>
      <c r="H10" s="40">
        <v>14.9375</v>
      </c>
      <c r="I10" s="40" t="s">
        <v>74</v>
      </c>
      <c r="J10" s="40" t="s">
        <v>75</v>
      </c>
      <c r="K10" s="41" t="s">
        <v>104</v>
      </c>
      <c r="L10" s="42">
        <v>0.15</v>
      </c>
      <c r="M10" s="41" t="s">
        <v>9</v>
      </c>
      <c r="N10" s="41" t="s">
        <v>104</v>
      </c>
      <c r="O10" s="41" t="s">
        <v>106</v>
      </c>
      <c r="P10" s="41" t="s">
        <v>112</v>
      </c>
      <c r="Q10" s="42">
        <v>0.1</v>
      </c>
      <c r="R10" s="41" t="s">
        <v>92</v>
      </c>
      <c r="S10" s="42">
        <f t="shared" si="0"/>
        <v>0.25</v>
      </c>
      <c r="T10" s="41" t="s">
        <v>104</v>
      </c>
      <c r="U10" s="41" t="s">
        <v>9</v>
      </c>
      <c r="V10" s="41" t="s">
        <v>104</v>
      </c>
      <c r="W10" s="43">
        <v>43822</v>
      </c>
      <c r="X10" s="42">
        <v>0.05</v>
      </c>
      <c r="Y10" s="41" t="s">
        <v>104</v>
      </c>
      <c r="Z10" s="41" t="s">
        <v>104</v>
      </c>
      <c r="AA10" s="41" t="s">
        <v>104</v>
      </c>
      <c r="AB10" s="41" t="s">
        <v>104</v>
      </c>
      <c r="AC10" s="42">
        <v>0.05</v>
      </c>
      <c r="AD10" s="41" t="s">
        <v>104</v>
      </c>
      <c r="AE10" s="41" t="s">
        <v>104</v>
      </c>
      <c r="AF10" s="41" t="s">
        <v>104</v>
      </c>
      <c r="AG10" s="41" t="s">
        <v>104</v>
      </c>
      <c r="AH10" s="42">
        <v>0.2</v>
      </c>
      <c r="AI10" s="41" t="s">
        <v>106</v>
      </c>
      <c r="AJ10" s="41" t="s">
        <v>108</v>
      </c>
      <c r="AK10" s="41" t="s">
        <v>153</v>
      </c>
      <c r="AL10" s="41" t="s">
        <v>152</v>
      </c>
      <c r="AM10" s="42">
        <v>0.01</v>
      </c>
      <c r="AN10" s="41" t="s">
        <v>18</v>
      </c>
      <c r="AO10" s="41" t="s">
        <v>18</v>
      </c>
      <c r="AP10" s="41" t="s">
        <v>18</v>
      </c>
      <c r="AQ10" s="42">
        <v>0</v>
      </c>
      <c r="AR10" s="41" t="s">
        <v>18</v>
      </c>
      <c r="AS10" s="41" t="s">
        <v>10</v>
      </c>
      <c r="AT10" s="41" t="s">
        <v>18</v>
      </c>
      <c r="AU10" s="42">
        <v>0</v>
      </c>
      <c r="AV10" s="41" t="s">
        <v>18</v>
      </c>
      <c r="AW10" s="41" t="s">
        <v>18</v>
      </c>
      <c r="AX10" s="41" t="s">
        <v>18</v>
      </c>
      <c r="AY10" s="42">
        <v>0</v>
      </c>
      <c r="AZ10" s="44">
        <v>298750000</v>
      </c>
      <c r="BA10" s="42">
        <f t="shared" si="1"/>
        <v>0.56000000000000005</v>
      </c>
      <c r="BB10" s="50" t="s">
        <v>185</v>
      </c>
      <c r="BC10" s="50" t="s">
        <v>10</v>
      </c>
      <c r="BD10" s="50" t="s">
        <v>106</v>
      </c>
      <c r="BE10" s="50" t="s">
        <v>10</v>
      </c>
      <c r="BF10" s="50" t="s">
        <v>192</v>
      </c>
    </row>
    <row r="11" spans="1:58" s="39" customFormat="1" ht="25.5">
      <c r="A11" s="1">
        <v>23</v>
      </c>
      <c r="B11" s="1" t="s">
        <v>122</v>
      </c>
      <c r="C11" s="40" t="s">
        <v>85</v>
      </c>
      <c r="D11" s="40" t="s">
        <v>86</v>
      </c>
      <c r="E11" s="40" t="s">
        <v>5</v>
      </c>
      <c r="F11" s="40" t="s">
        <v>87</v>
      </c>
      <c r="G11" s="40" t="s">
        <v>102</v>
      </c>
      <c r="H11" s="40">
        <v>7.25</v>
      </c>
      <c r="I11" s="40" t="s">
        <v>10</v>
      </c>
      <c r="J11" s="40" t="s">
        <v>10</v>
      </c>
      <c r="K11" s="40" t="s">
        <v>10</v>
      </c>
      <c r="L11" s="51">
        <v>0.15</v>
      </c>
      <c r="M11" s="40" t="s">
        <v>10</v>
      </c>
      <c r="N11" s="40" t="s">
        <v>10</v>
      </c>
      <c r="O11" s="40" t="s">
        <v>10</v>
      </c>
      <c r="P11" s="40" t="s">
        <v>10</v>
      </c>
      <c r="Q11" s="51">
        <v>0.1</v>
      </c>
      <c r="R11" s="40" t="s">
        <v>92</v>
      </c>
      <c r="S11" s="51">
        <f t="shared" si="0"/>
        <v>0.25</v>
      </c>
      <c r="T11" s="40" t="s">
        <v>10</v>
      </c>
      <c r="U11" s="40" t="s">
        <v>10</v>
      </c>
      <c r="V11" s="40" t="s">
        <v>104</v>
      </c>
      <c r="W11" s="54">
        <v>43040</v>
      </c>
      <c r="X11" s="51">
        <v>0.05</v>
      </c>
      <c r="Y11" s="40" t="s">
        <v>104</v>
      </c>
      <c r="Z11" s="40" t="s">
        <v>104</v>
      </c>
      <c r="AA11" s="40" t="s">
        <v>104</v>
      </c>
      <c r="AB11" s="40" t="s">
        <v>104</v>
      </c>
      <c r="AC11" s="51">
        <v>0.05</v>
      </c>
      <c r="AD11" s="40" t="s">
        <v>104</v>
      </c>
      <c r="AE11" s="40" t="s">
        <v>104</v>
      </c>
      <c r="AF11" s="40" t="s">
        <v>104</v>
      </c>
      <c r="AG11" s="40" t="s">
        <v>104</v>
      </c>
      <c r="AH11" s="51">
        <v>0.2</v>
      </c>
      <c r="AI11" s="40" t="s">
        <v>106</v>
      </c>
      <c r="AJ11" s="40" t="s">
        <v>108</v>
      </c>
      <c r="AK11" s="40" t="s">
        <v>152</v>
      </c>
      <c r="AL11" s="40" t="s">
        <v>152</v>
      </c>
      <c r="AM11" s="51">
        <v>0.01</v>
      </c>
      <c r="AN11" s="40" t="s">
        <v>18</v>
      </c>
      <c r="AO11" s="40" t="s">
        <v>18</v>
      </c>
      <c r="AP11" s="40" t="s">
        <v>18</v>
      </c>
      <c r="AQ11" s="51">
        <v>0</v>
      </c>
      <c r="AR11" s="40" t="s">
        <v>18</v>
      </c>
      <c r="AS11" s="40" t="s">
        <v>10</v>
      </c>
      <c r="AT11" s="40" t="s">
        <v>18</v>
      </c>
      <c r="AU11" s="51">
        <v>0</v>
      </c>
      <c r="AV11" s="40" t="s">
        <v>18</v>
      </c>
      <c r="AW11" s="40" t="s">
        <v>18</v>
      </c>
      <c r="AX11" s="40" t="s">
        <v>18</v>
      </c>
      <c r="AY11" s="51">
        <v>0</v>
      </c>
      <c r="AZ11" s="53">
        <v>82105590</v>
      </c>
      <c r="BA11" s="51">
        <f t="shared" si="1"/>
        <v>0.56000000000000005</v>
      </c>
      <c r="BB11" s="50" t="s">
        <v>185</v>
      </c>
      <c r="BC11" s="50" t="s">
        <v>10</v>
      </c>
      <c r="BD11" s="50" t="s">
        <v>106</v>
      </c>
      <c r="BE11" s="50" t="s">
        <v>10</v>
      </c>
      <c r="BF11" s="50" t="s">
        <v>192</v>
      </c>
    </row>
    <row r="12" spans="1:58" ht="25.5">
      <c r="A12" s="1">
        <v>5</v>
      </c>
      <c r="B12" s="1" t="s">
        <v>123</v>
      </c>
      <c r="C12" s="40" t="s">
        <v>30</v>
      </c>
      <c r="D12" s="40" t="s">
        <v>31</v>
      </c>
      <c r="E12" s="40" t="s">
        <v>5</v>
      </c>
      <c r="F12" s="40" t="s">
        <v>21</v>
      </c>
      <c r="G12" s="40" t="s">
        <v>98</v>
      </c>
      <c r="H12" s="40">
        <v>153.02000000000001</v>
      </c>
      <c r="I12" s="40" t="s">
        <v>10</v>
      </c>
      <c r="J12" s="40" t="s">
        <v>10</v>
      </c>
      <c r="K12" s="40" t="s">
        <v>10</v>
      </c>
      <c r="L12" s="51">
        <v>0.15</v>
      </c>
      <c r="M12" s="40" t="s">
        <v>10</v>
      </c>
      <c r="N12" s="40" t="s">
        <v>10</v>
      </c>
      <c r="O12" s="40" t="s">
        <v>10</v>
      </c>
      <c r="P12" s="40" t="s">
        <v>10</v>
      </c>
      <c r="Q12" s="51">
        <v>0.1</v>
      </c>
      <c r="R12" s="40" t="s">
        <v>92</v>
      </c>
      <c r="S12" s="51">
        <f t="shared" si="0"/>
        <v>0.25</v>
      </c>
      <c r="T12" s="40" t="s">
        <v>10</v>
      </c>
      <c r="U12" s="40" t="s">
        <v>10</v>
      </c>
      <c r="V12" s="40" t="s">
        <v>104</v>
      </c>
      <c r="W12" s="52">
        <v>43608</v>
      </c>
      <c r="X12" s="51">
        <v>0.05</v>
      </c>
      <c r="Y12" s="40" t="s">
        <v>104</v>
      </c>
      <c r="Z12" s="40" t="s">
        <v>104</v>
      </c>
      <c r="AA12" s="40" t="s">
        <v>18</v>
      </c>
      <c r="AB12" s="40" t="s">
        <v>18</v>
      </c>
      <c r="AC12" s="51">
        <v>0.02</v>
      </c>
      <c r="AD12" s="40" t="s">
        <v>104</v>
      </c>
      <c r="AE12" s="40" t="s">
        <v>104</v>
      </c>
      <c r="AF12" s="40" t="s">
        <v>104</v>
      </c>
      <c r="AG12" s="40" t="s">
        <v>18</v>
      </c>
      <c r="AH12" s="51">
        <v>0.15</v>
      </c>
      <c r="AI12" s="40" t="s">
        <v>106</v>
      </c>
      <c r="AJ12" s="40" t="s">
        <v>108</v>
      </c>
      <c r="AK12" s="40" t="s">
        <v>152</v>
      </c>
      <c r="AL12" s="40" t="s">
        <v>152</v>
      </c>
      <c r="AM12" s="51">
        <v>0.01</v>
      </c>
      <c r="AN12" s="40" t="s">
        <v>18</v>
      </c>
      <c r="AO12" s="40" t="s">
        <v>18</v>
      </c>
      <c r="AP12" s="40" t="s">
        <v>18</v>
      </c>
      <c r="AQ12" s="51">
        <v>0</v>
      </c>
      <c r="AR12" s="40" t="s">
        <v>18</v>
      </c>
      <c r="AS12" s="40" t="s">
        <v>10</v>
      </c>
      <c r="AT12" s="40" t="s">
        <v>18</v>
      </c>
      <c r="AU12" s="51">
        <v>0</v>
      </c>
      <c r="AV12" s="40" t="s">
        <v>18</v>
      </c>
      <c r="AW12" s="40" t="s">
        <v>18</v>
      </c>
      <c r="AX12" s="40" t="s">
        <v>18</v>
      </c>
      <c r="AY12" s="51">
        <v>0</v>
      </c>
      <c r="AZ12" s="53">
        <v>1750000000</v>
      </c>
      <c r="BA12" s="51">
        <f t="shared" si="1"/>
        <v>0.48</v>
      </c>
      <c r="BB12" s="50" t="s">
        <v>185</v>
      </c>
      <c r="BC12" s="50" t="s">
        <v>10</v>
      </c>
      <c r="BD12" s="50" t="s">
        <v>106</v>
      </c>
      <c r="BE12" s="50" t="s">
        <v>10</v>
      </c>
      <c r="BF12" s="50" t="s">
        <v>192</v>
      </c>
    </row>
    <row r="13" spans="1:58" s="39" customFormat="1" ht="38.25">
      <c r="A13" s="1">
        <v>3</v>
      </c>
      <c r="B13" s="1" t="s">
        <v>28</v>
      </c>
      <c r="C13" s="40" t="s">
        <v>28</v>
      </c>
      <c r="D13" s="40" t="s">
        <v>16</v>
      </c>
      <c r="E13" s="40" t="s">
        <v>6</v>
      </c>
      <c r="F13" s="40" t="s">
        <v>26</v>
      </c>
      <c r="G13" s="40" t="s">
        <v>110</v>
      </c>
      <c r="H13" s="40">
        <v>132</v>
      </c>
      <c r="I13" s="40" t="s">
        <v>28</v>
      </c>
      <c r="J13" s="40" t="s">
        <v>16</v>
      </c>
      <c r="K13" s="41" t="s">
        <v>104</v>
      </c>
      <c r="L13" s="42">
        <v>0.15</v>
      </c>
      <c r="M13" s="40" t="s">
        <v>151</v>
      </c>
      <c r="N13" s="41" t="s">
        <v>104</v>
      </c>
      <c r="O13" s="41" t="s">
        <v>106</v>
      </c>
      <c r="P13" s="41" t="s">
        <v>112</v>
      </c>
      <c r="Q13" s="42">
        <v>0.1</v>
      </c>
      <c r="R13" s="41" t="s">
        <v>92</v>
      </c>
      <c r="S13" s="42">
        <f t="shared" si="0"/>
        <v>0.25</v>
      </c>
      <c r="T13" s="41" t="s">
        <v>104</v>
      </c>
      <c r="U13" s="41" t="s">
        <v>9</v>
      </c>
      <c r="V13" s="41" t="s">
        <v>104</v>
      </c>
      <c r="W13" s="43">
        <v>44019</v>
      </c>
      <c r="X13" s="42">
        <v>0.05</v>
      </c>
      <c r="Y13" s="41" t="s">
        <v>104</v>
      </c>
      <c r="Z13" s="41" t="s">
        <v>104</v>
      </c>
      <c r="AA13" s="41" t="s">
        <v>18</v>
      </c>
      <c r="AB13" s="41" t="s">
        <v>18</v>
      </c>
      <c r="AC13" s="42">
        <v>0.02</v>
      </c>
      <c r="AD13" s="41" t="s">
        <v>104</v>
      </c>
      <c r="AE13" s="41" t="s">
        <v>104</v>
      </c>
      <c r="AF13" s="41" t="s">
        <v>18</v>
      </c>
      <c r="AG13" s="41" t="s">
        <v>18</v>
      </c>
      <c r="AH13" s="42">
        <v>0.12</v>
      </c>
      <c r="AI13" s="41" t="s">
        <v>18</v>
      </c>
      <c r="AJ13" s="41" t="s">
        <v>18</v>
      </c>
      <c r="AK13" s="41" t="s">
        <v>18</v>
      </c>
      <c r="AL13" s="41" t="s">
        <v>18</v>
      </c>
      <c r="AM13" s="42">
        <v>0</v>
      </c>
      <c r="AN13" s="41" t="s">
        <v>18</v>
      </c>
      <c r="AO13" s="41" t="s">
        <v>18</v>
      </c>
      <c r="AP13" s="41" t="s">
        <v>18</v>
      </c>
      <c r="AQ13" s="42">
        <v>0</v>
      </c>
      <c r="AR13" s="41" t="s">
        <v>18</v>
      </c>
      <c r="AS13" s="41" t="s">
        <v>10</v>
      </c>
      <c r="AT13" s="41" t="s">
        <v>18</v>
      </c>
      <c r="AU13" s="42">
        <v>0</v>
      </c>
      <c r="AV13" s="41" t="s">
        <v>18</v>
      </c>
      <c r="AW13" s="41" t="s">
        <v>18</v>
      </c>
      <c r="AX13" s="41" t="s">
        <v>18</v>
      </c>
      <c r="AY13" s="42">
        <v>0</v>
      </c>
      <c r="AZ13" s="44">
        <v>1750000000</v>
      </c>
      <c r="BA13" s="42">
        <f t="shared" si="1"/>
        <v>0.44</v>
      </c>
      <c r="BB13" s="50" t="s">
        <v>185</v>
      </c>
      <c r="BC13" s="50" t="s">
        <v>10</v>
      </c>
      <c r="BD13" s="39" t="s">
        <v>10</v>
      </c>
      <c r="BE13" s="50" t="s">
        <v>10</v>
      </c>
      <c r="BF13" s="50" t="s">
        <v>192</v>
      </c>
    </row>
    <row r="14" spans="1:58" ht="38.25">
      <c r="A14" s="1">
        <v>3</v>
      </c>
      <c r="B14" s="1" t="s">
        <v>28</v>
      </c>
      <c r="C14" s="40" t="s">
        <v>28</v>
      </c>
      <c r="D14" s="40" t="s">
        <v>16</v>
      </c>
      <c r="E14" s="40" t="s">
        <v>6</v>
      </c>
      <c r="F14" s="40" t="s">
        <v>27</v>
      </c>
      <c r="G14" s="40" t="s">
        <v>111</v>
      </c>
      <c r="H14" s="40">
        <v>5.2732000000000001</v>
      </c>
      <c r="I14" s="40" t="s">
        <v>28</v>
      </c>
      <c r="J14" s="40" t="s">
        <v>16</v>
      </c>
      <c r="K14" s="41" t="s">
        <v>104</v>
      </c>
      <c r="L14" s="42">
        <v>0.15</v>
      </c>
      <c r="M14" s="40" t="s">
        <v>151</v>
      </c>
      <c r="N14" s="41" t="s">
        <v>104</v>
      </c>
      <c r="O14" s="41" t="s">
        <v>106</v>
      </c>
      <c r="P14" s="41" t="s">
        <v>112</v>
      </c>
      <c r="Q14" s="42">
        <v>0.1</v>
      </c>
      <c r="R14" s="41" t="s">
        <v>92</v>
      </c>
      <c r="S14" s="42">
        <f t="shared" si="0"/>
        <v>0.25</v>
      </c>
      <c r="T14" s="41" t="s">
        <v>104</v>
      </c>
      <c r="U14" s="41" t="s">
        <v>9</v>
      </c>
      <c r="V14" s="41" t="s">
        <v>104</v>
      </c>
      <c r="W14" s="43">
        <v>44019</v>
      </c>
      <c r="X14" s="42">
        <v>0.05</v>
      </c>
      <c r="Y14" s="41" t="s">
        <v>104</v>
      </c>
      <c r="Z14" s="41" t="s">
        <v>104</v>
      </c>
      <c r="AA14" s="41" t="s">
        <v>18</v>
      </c>
      <c r="AB14" s="41" t="s">
        <v>18</v>
      </c>
      <c r="AC14" s="42">
        <v>0.02</v>
      </c>
      <c r="AD14" s="41" t="s">
        <v>104</v>
      </c>
      <c r="AE14" s="41" t="s">
        <v>104</v>
      </c>
      <c r="AF14" s="41" t="s">
        <v>18</v>
      </c>
      <c r="AG14" s="41" t="s">
        <v>18</v>
      </c>
      <c r="AH14" s="42">
        <v>0.12</v>
      </c>
      <c r="AI14" s="41" t="s">
        <v>18</v>
      </c>
      <c r="AJ14" s="41" t="s">
        <v>18</v>
      </c>
      <c r="AK14" s="41" t="s">
        <v>18</v>
      </c>
      <c r="AL14" s="41" t="s">
        <v>18</v>
      </c>
      <c r="AM14" s="42">
        <v>0</v>
      </c>
      <c r="AN14" s="41" t="s">
        <v>18</v>
      </c>
      <c r="AO14" s="41" t="s">
        <v>18</v>
      </c>
      <c r="AP14" s="41" t="s">
        <v>18</v>
      </c>
      <c r="AQ14" s="42">
        <v>0</v>
      </c>
      <c r="AR14" s="41" t="s">
        <v>18</v>
      </c>
      <c r="AS14" s="41" t="s">
        <v>10</v>
      </c>
      <c r="AT14" s="41" t="s">
        <v>18</v>
      </c>
      <c r="AU14" s="42">
        <v>0</v>
      </c>
      <c r="AV14" s="41" t="s">
        <v>18</v>
      </c>
      <c r="AW14" s="41" t="s">
        <v>18</v>
      </c>
      <c r="AX14" s="41" t="s">
        <v>18</v>
      </c>
      <c r="AY14" s="42">
        <v>0</v>
      </c>
      <c r="AZ14" s="44">
        <v>85000000</v>
      </c>
      <c r="BA14" s="42">
        <f t="shared" si="1"/>
        <v>0.44</v>
      </c>
      <c r="BB14" s="50" t="s">
        <v>185</v>
      </c>
      <c r="BC14" s="50" t="s">
        <v>10</v>
      </c>
      <c r="BD14" s="39" t="s">
        <v>10</v>
      </c>
      <c r="BE14" s="50" t="s">
        <v>10</v>
      </c>
      <c r="BF14" s="50" t="s">
        <v>192</v>
      </c>
    </row>
    <row r="15" spans="1:58" s="39" customFormat="1" ht="25.5">
      <c r="A15" s="1">
        <v>6</v>
      </c>
      <c r="B15" s="1" t="s">
        <v>32</v>
      </c>
      <c r="C15" s="40" t="s">
        <v>33</v>
      </c>
      <c r="D15" s="40" t="s">
        <v>34</v>
      </c>
      <c r="E15" s="40" t="s">
        <v>5</v>
      </c>
      <c r="F15" s="40" t="s">
        <v>35</v>
      </c>
      <c r="G15" s="40" t="s">
        <v>10</v>
      </c>
      <c r="H15" s="40">
        <v>33.3628</v>
      </c>
      <c r="I15" s="40" t="s">
        <v>10</v>
      </c>
      <c r="J15" s="40" t="s">
        <v>10</v>
      </c>
      <c r="K15" s="40" t="s">
        <v>10</v>
      </c>
      <c r="L15" s="51">
        <v>0.15</v>
      </c>
      <c r="M15" s="40" t="s">
        <v>10</v>
      </c>
      <c r="N15" s="40" t="s">
        <v>10</v>
      </c>
      <c r="O15" s="40" t="s">
        <v>10</v>
      </c>
      <c r="P15" s="40" t="s">
        <v>10</v>
      </c>
      <c r="Q15" s="51">
        <v>0.1</v>
      </c>
      <c r="R15" s="40" t="s">
        <v>91</v>
      </c>
      <c r="S15" s="51">
        <f t="shared" si="0"/>
        <v>0.25</v>
      </c>
      <c r="T15" s="40" t="s">
        <v>18</v>
      </c>
      <c r="U15" s="40" t="s">
        <v>9</v>
      </c>
      <c r="V15" s="40" t="s">
        <v>18</v>
      </c>
      <c r="W15" s="40" t="s">
        <v>18</v>
      </c>
      <c r="X15" s="51">
        <v>0</v>
      </c>
      <c r="Y15" s="40" t="s">
        <v>104</v>
      </c>
      <c r="Z15" s="40" t="s">
        <v>18</v>
      </c>
      <c r="AA15" s="40" t="s">
        <v>18</v>
      </c>
      <c r="AB15" s="40" t="s">
        <v>18</v>
      </c>
      <c r="AC15" s="51">
        <v>0.01</v>
      </c>
      <c r="AD15" s="40" t="s">
        <v>104</v>
      </c>
      <c r="AE15" s="40" t="s">
        <v>104</v>
      </c>
      <c r="AF15" s="40" t="s">
        <v>104</v>
      </c>
      <c r="AG15" s="40" t="s">
        <v>18</v>
      </c>
      <c r="AH15" s="51">
        <v>0.15</v>
      </c>
      <c r="AI15" s="40" t="s">
        <v>10</v>
      </c>
      <c r="AJ15" s="40" t="s">
        <v>10</v>
      </c>
      <c r="AK15" s="40" t="s">
        <v>10</v>
      </c>
      <c r="AL15" s="40" t="s">
        <v>10</v>
      </c>
      <c r="AM15" s="51">
        <v>0</v>
      </c>
      <c r="AN15" s="40" t="s">
        <v>18</v>
      </c>
      <c r="AO15" s="40" t="s">
        <v>18</v>
      </c>
      <c r="AP15" s="40" t="s">
        <v>18</v>
      </c>
      <c r="AQ15" s="51">
        <v>0</v>
      </c>
      <c r="AR15" s="40" t="s">
        <v>18</v>
      </c>
      <c r="AS15" s="40" t="s">
        <v>106</v>
      </c>
      <c r="AT15" s="40" t="s">
        <v>18</v>
      </c>
      <c r="AU15" s="51">
        <v>0</v>
      </c>
      <c r="AV15" s="40" t="s">
        <v>18</v>
      </c>
      <c r="AW15" s="40" t="s">
        <v>18</v>
      </c>
      <c r="AX15" s="40" t="s">
        <v>18</v>
      </c>
      <c r="AY15" s="51">
        <v>0</v>
      </c>
      <c r="AZ15" s="40" t="s">
        <v>18</v>
      </c>
      <c r="BA15" s="51">
        <f t="shared" si="1"/>
        <v>0.41000000000000003</v>
      </c>
      <c r="BB15" s="50" t="s">
        <v>185</v>
      </c>
      <c r="BC15" s="50" t="s">
        <v>10</v>
      </c>
      <c r="BD15" s="39" t="s">
        <v>10</v>
      </c>
      <c r="BE15" s="50" t="s">
        <v>10</v>
      </c>
      <c r="BF15" s="50" t="s">
        <v>91</v>
      </c>
    </row>
    <row r="16" spans="1:58" s="39" customFormat="1" ht="25.5">
      <c r="A16" s="1">
        <v>6</v>
      </c>
      <c r="B16" s="1" t="s">
        <v>32</v>
      </c>
      <c r="C16" s="40" t="s">
        <v>33</v>
      </c>
      <c r="D16" s="40" t="s">
        <v>34</v>
      </c>
      <c r="E16" s="40" t="s">
        <v>5</v>
      </c>
      <c r="F16" s="40" t="s">
        <v>36</v>
      </c>
      <c r="G16" s="40" t="s">
        <v>10</v>
      </c>
      <c r="H16" s="40">
        <v>80.573800000000006</v>
      </c>
      <c r="I16" s="40" t="s">
        <v>10</v>
      </c>
      <c r="J16" s="40" t="s">
        <v>10</v>
      </c>
      <c r="K16" s="40" t="s">
        <v>10</v>
      </c>
      <c r="L16" s="51">
        <v>0.15</v>
      </c>
      <c r="M16" s="40" t="s">
        <v>10</v>
      </c>
      <c r="N16" s="40" t="s">
        <v>10</v>
      </c>
      <c r="O16" s="40" t="s">
        <v>10</v>
      </c>
      <c r="P16" s="40" t="s">
        <v>10</v>
      </c>
      <c r="Q16" s="51">
        <v>0.1</v>
      </c>
      <c r="R16" s="40" t="s">
        <v>91</v>
      </c>
      <c r="S16" s="51">
        <f t="shared" si="0"/>
        <v>0.25</v>
      </c>
      <c r="T16" s="40" t="s">
        <v>18</v>
      </c>
      <c r="U16" s="40" t="s">
        <v>9</v>
      </c>
      <c r="V16" s="40" t="s">
        <v>18</v>
      </c>
      <c r="W16" s="40" t="s">
        <v>18</v>
      </c>
      <c r="X16" s="51">
        <v>0</v>
      </c>
      <c r="Y16" s="40" t="s">
        <v>104</v>
      </c>
      <c r="Z16" s="40" t="s">
        <v>18</v>
      </c>
      <c r="AA16" s="40" t="s">
        <v>18</v>
      </c>
      <c r="AB16" s="40" t="s">
        <v>18</v>
      </c>
      <c r="AC16" s="51">
        <v>0.01</v>
      </c>
      <c r="AD16" s="40" t="s">
        <v>104</v>
      </c>
      <c r="AE16" s="40" t="s">
        <v>104</v>
      </c>
      <c r="AF16" s="40" t="s">
        <v>104</v>
      </c>
      <c r="AG16" s="40" t="s">
        <v>18</v>
      </c>
      <c r="AH16" s="51">
        <v>0.15</v>
      </c>
      <c r="AI16" s="40" t="s">
        <v>10</v>
      </c>
      <c r="AJ16" s="40" t="s">
        <v>10</v>
      </c>
      <c r="AK16" s="40" t="s">
        <v>10</v>
      </c>
      <c r="AL16" s="40" t="s">
        <v>10</v>
      </c>
      <c r="AM16" s="51">
        <v>0</v>
      </c>
      <c r="AN16" s="40" t="s">
        <v>18</v>
      </c>
      <c r="AO16" s="40" t="s">
        <v>18</v>
      </c>
      <c r="AP16" s="40" t="s">
        <v>18</v>
      </c>
      <c r="AQ16" s="51">
        <v>0</v>
      </c>
      <c r="AR16" s="40" t="s">
        <v>18</v>
      </c>
      <c r="AS16" s="40" t="s">
        <v>106</v>
      </c>
      <c r="AT16" s="40" t="s">
        <v>18</v>
      </c>
      <c r="AU16" s="51">
        <v>0</v>
      </c>
      <c r="AV16" s="40" t="s">
        <v>18</v>
      </c>
      <c r="AW16" s="40" t="s">
        <v>18</v>
      </c>
      <c r="AX16" s="40" t="s">
        <v>18</v>
      </c>
      <c r="AY16" s="51">
        <v>0</v>
      </c>
      <c r="AZ16" s="40" t="s">
        <v>18</v>
      </c>
      <c r="BA16" s="51">
        <f t="shared" si="1"/>
        <v>0.41000000000000003</v>
      </c>
      <c r="BB16" s="50" t="s">
        <v>185</v>
      </c>
      <c r="BC16" s="50" t="s">
        <v>10</v>
      </c>
      <c r="BD16" s="39" t="s">
        <v>10</v>
      </c>
      <c r="BE16" s="50" t="s">
        <v>10</v>
      </c>
      <c r="BF16" s="50" t="s">
        <v>91</v>
      </c>
    </row>
    <row r="17" spans="1:58" s="39" customFormat="1" ht="25.5">
      <c r="A17" s="1">
        <v>6</v>
      </c>
      <c r="B17" s="1" t="s">
        <v>32</v>
      </c>
      <c r="C17" s="40" t="s">
        <v>33</v>
      </c>
      <c r="D17" s="40" t="s">
        <v>34</v>
      </c>
      <c r="E17" s="40" t="s">
        <v>5</v>
      </c>
      <c r="F17" s="40" t="s">
        <v>37</v>
      </c>
      <c r="G17" s="40" t="s">
        <v>99</v>
      </c>
      <c r="H17" s="40">
        <v>27.1586</v>
      </c>
      <c r="I17" s="40" t="s">
        <v>10</v>
      </c>
      <c r="J17" s="40" t="s">
        <v>10</v>
      </c>
      <c r="K17" s="40" t="s">
        <v>10</v>
      </c>
      <c r="L17" s="51">
        <v>0.15</v>
      </c>
      <c r="M17" s="40" t="s">
        <v>10</v>
      </c>
      <c r="N17" s="40" t="s">
        <v>10</v>
      </c>
      <c r="O17" s="40" t="s">
        <v>10</v>
      </c>
      <c r="P17" s="40" t="s">
        <v>10</v>
      </c>
      <c r="Q17" s="51">
        <v>0.1</v>
      </c>
      <c r="R17" s="40" t="s">
        <v>92</v>
      </c>
      <c r="S17" s="51">
        <f t="shared" si="0"/>
        <v>0.25</v>
      </c>
      <c r="T17" s="40" t="s">
        <v>18</v>
      </c>
      <c r="U17" s="40" t="s">
        <v>9</v>
      </c>
      <c r="V17" s="40" t="s">
        <v>18</v>
      </c>
      <c r="W17" s="40" t="s">
        <v>18</v>
      </c>
      <c r="X17" s="51">
        <v>0</v>
      </c>
      <c r="Y17" s="40" t="s">
        <v>104</v>
      </c>
      <c r="Z17" s="40" t="s">
        <v>18</v>
      </c>
      <c r="AA17" s="40" t="s">
        <v>18</v>
      </c>
      <c r="AB17" s="40" t="s">
        <v>18</v>
      </c>
      <c r="AC17" s="51">
        <v>0.01</v>
      </c>
      <c r="AD17" s="40" t="s">
        <v>104</v>
      </c>
      <c r="AE17" s="40" t="s">
        <v>104</v>
      </c>
      <c r="AF17" s="40" t="s">
        <v>104</v>
      </c>
      <c r="AG17" s="40" t="s">
        <v>18</v>
      </c>
      <c r="AH17" s="51">
        <v>0.15</v>
      </c>
      <c r="AI17" s="40" t="s">
        <v>18</v>
      </c>
      <c r="AJ17" s="40" t="s">
        <v>18</v>
      </c>
      <c r="AK17" s="40" t="s">
        <v>18</v>
      </c>
      <c r="AL17" s="40" t="s">
        <v>18</v>
      </c>
      <c r="AM17" s="51">
        <v>0</v>
      </c>
      <c r="AN17" s="40" t="s">
        <v>18</v>
      </c>
      <c r="AO17" s="40" t="s">
        <v>18</v>
      </c>
      <c r="AP17" s="40" t="s">
        <v>18</v>
      </c>
      <c r="AQ17" s="51">
        <v>0</v>
      </c>
      <c r="AR17" s="40" t="s">
        <v>18</v>
      </c>
      <c r="AS17" s="40" t="s">
        <v>10</v>
      </c>
      <c r="AT17" s="40" t="s">
        <v>18</v>
      </c>
      <c r="AU17" s="51">
        <v>0</v>
      </c>
      <c r="AV17" s="40" t="s">
        <v>18</v>
      </c>
      <c r="AW17" s="40" t="s">
        <v>18</v>
      </c>
      <c r="AX17" s="40" t="s">
        <v>18</v>
      </c>
      <c r="AY17" s="51">
        <v>0</v>
      </c>
      <c r="AZ17" s="40" t="s">
        <v>18</v>
      </c>
      <c r="BA17" s="51">
        <f t="shared" si="1"/>
        <v>0.41000000000000003</v>
      </c>
      <c r="BB17" s="50" t="s">
        <v>185</v>
      </c>
      <c r="BC17" s="50" t="s">
        <v>10</v>
      </c>
      <c r="BD17" s="39" t="s">
        <v>10</v>
      </c>
      <c r="BE17" s="50" t="s">
        <v>10</v>
      </c>
      <c r="BF17" s="50" t="s">
        <v>192</v>
      </c>
    </row>
    <row r="18" spans="1:58" s="39" customFormat="1">
      <c r="A18" s="1">
        <v>19</v>
      </c>
      <c r="B18" s="1" t="s">
        <v>70</v>
      </c>
      <c r="C18" s="40" t="s">
        <v>71</v>
      </c>
      <c r="D18" s="40" t="s">
        <v>66</v>
      </c>
      <c r="E18" s="40" t="s">
        <v>5</v>
      </c>
      <c r="F18" s="40" t="s">
        <v>72</v>
      </c>
      <c r="G18" s="40" t="s">
        <v>10</v>
      </c>
      <c r="H18" s="40">
        <v>49.343899999999998</v>
      </c>
      <c r="I18" s="40" t="s">
        <v>10</v>
      </c>
      <c r="J18" s="40" t="s">
        <v>10</v>
      </c>
      <c r="K18" s="40" t="s">
        <v>10</v>
      </c>
      <c r="L18" s="51">
        <v>0.15</v>
      </c>
      <c r="M18" s="40" t="s">
        <v>10</v>
      </c>
      <c r="N18" s="40" t="s">
        <v>10</v>
      </c>
      <c r="O18" s="40" t="s">
        <v>10</v>
      </c>
      <c r="P18" s="40" t="s">
        <v>10</v>
      </c>
      <c r="Q18" s="51">
        <v>0.1</v>
      </c>
      <c r="R18" s="40" t="s">
        <v>91</v>
      </c>
      <c r="S18" s="51">
        <f t="shared" si="0"/>
        <v>0.25</v>
      </c>
      <c r="T18" s="40" t="s">
        <v>18</v>
      </c>
      <c r="U18" s="40" t="s">
        <v>9</v>
      </c>
      <c r="V18" s="40" t="s">
        <v>18</v>
      </c>
      <c r="W18" s="40" t="s">
        <v>18</v>
      </c>
      <c r="X18" s="51">
        <v>0</v>
      </c>
      <c r="Y18" s="40" t="s">
        <v>104</v>
      </c>
      <c r="Z18" s="40" t="s">
        <v>18</v>
      </c>
      <c r="AA18" s="40" t="s">
        <v>18</v>
      </c>
      <c r="AB18" s="40" t="s">
        <v>18</v>
      </c>
      <c r="AC18" s="51">
        <v>0.01</v>
      </c>
      <c r="AD18" s="40" t="s">
        <v>104</v>
      </c>
      <c r="AE18" s="40" t="s">
        <v>104</v>
      </c>
      <c r="AF18" s="40" t="s">
        <v>104</v>
      </c>
      <c r="AG18" s="40" t="s">
        <v>18</v>
      </c>
      <c r="AH18" s="51">
        <v>0.15</v>
      </c>
      <c r="AI18" s="40" t="s">
        <v>10</v>
      </c>
      <c r="AJ18" s="40" t="s">
        <v>10</v>
      </c>
      <c r="AK18" s="40" t="s">
        <v>10</v>
      </c>
      <c r="AL18" s="40" t="s">
        <v>10</v>
      </c>
      <c r="AM18" s="51">
        <v>0</v>
      </c>
      <c r="AN18" s="40" t="s">
        <v>18</v>
      </c>
      <c r="AO18" s="40" t="s">
        <v>18</v>
      </c>
      <c r="AP18" s="40" t="s">
        <v>18</v>
      </c>
      <c r="AQ18" s="51">
        <v>0</v>
      </c>
      <c r="AR18" s="40" t="s">
        <v>18</v>
      </c>
      <c r="AS18" s="40" t="s">
        <v>106</v>
      </c>
      <c r="AT18" s="40" t="s">
        <v>18</v>
      </c>
      <c r="AU18" s="51">
        <v>0</v>
      </c>
      <c r="AV18" s="40" t="s">
        <v>18</v>
      </c>
      <c r="AW18" s="40" t="s">
        <v>18</v>
      </c>
      <c r="AX18" s="40" t="s">
        <v>18</v>
      </c>
      <c r="AY18" s="51">
        <v>0</v>
      </c>
      <c r="AZ18" s="40" t="s">
        <v>18</v>
      </c>
      <c r="BA18" s="51">
        <f t="shared" si="1"/>
        <v>0.41000000000000003</v>
      </c>
      <c r="BB18" s="50" t="s">
        <v>185</v>
      </c>
      <c r="BC18" s="50" t="s">
        <v>10</v>
      </c>
      <c r="BD18" s="39" t="s">
        <v>10</v>
      </c>
      <c r="BE18" s="50" t="s">
        <v>10</v>
      </c>
      <c r="BF18" s="50" t="s">
        <v>91</v>
      </c>
    </row>
    <row r="19" spans="1:58" ht="25.5">
      <c r="A19" s="1">
        <v>4</v>
      </c>
      <c r="B19" s="1" t="s">
        <v>24</v>
      </c>
      <c r="C19" s="40" t="s">
        <v>25</v>
      </c>
      <c r="D19" s="40" t="s">
        <v>16</v>
      </c>
      <c r="E19" s="40" t="s">
        <v>6</v>
      </c>
      <c r="F19" s="40" t="s">
        <v>29</v>
      </c>
      <c r="G19" s="40" t="s">
        <v>113</v>
      </c>
      <c r="H19" s="40">
        <v>49.442300000000003</v>
      </c>
      <c r="I19" s="40" t="s">
        <v>25</v>
      </c>
      <c r="J19" s="40" t="s">
        <v>16</v>
      </c>
      <c r="K19" s="41" t="s">
        <v>104</v>
      </c>
      <c r="L19" s="42">
        <v>0.15</v>
      </c>
      <c r="M19" s="41" t="s">
        <v>9</v>
      </c>
      <c r="N19" s="41" t="s">
        <v>104</v>
      </c>
      <c r="O19" s="41" t="s">
        <v>106</v>
      </c>
      <c r="P19" s="41" t="s">
        <v>112</v>
      </c>
      <c r="Q19" s="42">
        <v>0.1</v>
      </c>
      <c r="R19" s="41" t="s">
        <v>92</v>
      </c>
      <c r="S19" s="42">
        <f t="shared" si="0"/>
        <v>0.25</v>
      </c>
      <c r="T19" s="41" t="s">
        <v>104</v>
      </c>
      <c r="U19" s="41" t="s">
        <v>9</v>
      </c>
      <c r="V19" s="41" t="s">
        <v>104</v>
      </c>
      <c r="W19" s="43">
        <v>43868</v>
      </c>
      <c r="X19" s="42">
        <v>0.05</v>
      </c>
      <c r="Y19" s="41" t="s">
        <v>104</v>
      </c>
      <c r="Z19" s="41" t="s">
        <v>104</v>
      </c>
      <c r="AA19" s="41" t="s">
        <v>104</v>
      </c>
      <c r="AB19" s="41" t="s">
        <v>18</v>
      </c>
      <c r="AC19" s="42">
        <v>0.03</v>
      </c>
      <c r="AD19" s="41" t="s">
        <v>104</v>
      </c>
      <c r="AE19" s="41" t="s">
        <v>18</v>
      </c>
      <c r="AF19" s="41" t="s">
        <v>18</v>
      </c>
      <c r="AG19" s="41" t="s">
        <v>18</v>
      </c>
      <c r="AH19" s="42">
        <v>0.05</v>
      </c>
      <c r="AI19" s="41" t="s">
        <v>18</v>
      </c>
      <c r="AJ19" s="41" t="s">
        <v>18</v>
      </c>
      <c r="AK19" s="41" t="s">
        <v>18</v>
      </c>
      <c r="AL19" s="41" t="s">
        <v>18</v>
      </c>
      <c r="AM19" s="42">
        <v>0</v>
      </c>
      <c r="AN19" s="41" t="s">
        <v>18</v>
      </c>
      <c r="AO19" s="41" t="s">
        <v>18</v>
      </c>
      <c r="AP19" s="41" t="s">
        <v>18</v>
      </c>
      <c r="AQ19" s="42">
        <v>0</v>
      </c>
      <c r="AR19" s="41" t="s">
        <v>18</v>
      </c>
      <c r="AS19" s="41" t="s">
        <v>10</v>
      </c>
      <c r="AT19" s="41" t="s">
        <v>18</v>
      </c>
      <c r="AU19" s="42">
        <v>0</v>
      </c>
      <c r="AV19" s="41" t="s">
        <v>18</v>
      </c>
      <c r="AW19" s="41" t="s">
        <v>18</v>
      </c>
      <c r="AX19" s="41" t="s">
        <v>18</v>
      </c>
      <c r="AY19" s="42">
        <v>0</v>
      </c>
      <c r="AZ19" s="44">
        <v>200000000</v>
      </c>
      <c r="BA19" s="42">
        <f t="shared" si="1"/>
        <v>0.37999999999999995</v>
      </c>
      <c r="BB19" s="50" t="s">
        <v>186</v>
      </c>
      <c r="BC19" s="50" t="s">
        <v>10</v>
      </c>
      <c r="BD19" s="39" t="s">
        <v>10</v>
      </c>
      <c r="BE19" s="50" t="s">
        <v>106</v>
      </c>
      <c r="BF19" s="50" t="s">
        <v>192</v>
      </c>
    </row>
    <row r="20" spans="1:58" s="39" customFormat="1" ht="25.5">
      <c r="A20" s="1">
        <v>14</v>
      </c>
      <c r="B20" s="1" t="s">
        <v>150</v>
      </c>
      <c r="C20" s="40" t="s">
        <v>55</v>
      </c>
      <c r="D20" s="40" t="s">
        <v>56</v>
      </c>
      <c r="E20" s="40" t="s">
        <v>6</v>
      </c>
      <c r="F20" s="40" t="s">
        <v>57</v>
      </c>
      <c r="G20" s="40" t="s">
        <v>114</v>
      </c>
      <c r="H20" s="40">
        <v>12.425000000000001</v>
      </c>
      <c r="I20" s="40" t="s">
        <v>55</v>
      </c>
      <c r="J20" s="40" t="s">
        <v>56</v>
      </c>
      <c r="K20" s="41" t="s">
        <v>104</v>
      </c>
      <c r="L20" s="42">
        <v>0.15</v>
      </c>
      <c r="M20" s="41" t="s">
        <v>9</v>
      </c>
      <c r="N20" s="41" t="s">
        <v>104</v>
      </c>
      <c r="O20" s="41" t="s">
        <v>106</v>
      </c>
      <c r="P20" s="41" t="s">
        <v>112</v>
      </c>
      <c r="Q20" s="42">
        <v>0.1</v>
      </c>
      <c r="R20" s="41" t="s">
        <v>92</v>
      </c>
      <c r="S20" s="42">
        <f t="shared" si="0"/>
        <v>0.25</v>
      </c>
      <c r="T20" s="41" t="s">
        <v>104</v>
      </c>
      <c r="U20" s="41" t="s">
        <v>9</v>
      </c>
      <c r="V20" s="41" t="s">
        <v>104</v>
      </c>
      <c r="W20" s="43">
        <v>43670</v>
      </c>
      <c r="X20" s="42">
        <v>0.05</v>
      </c>
      <c r="Y20" s="41" t="s">
        <v>104</v>
      </c>
      <c r="Z20" s="41" t="s">
        <v>104</v>
      </c>
      <c r="AA20" s="41" t="s">
        <v>104</v>
      </c>
      <c r="AB20" s="41" t="s">
        <v>104</v>
      </c>
      <c r="AC20" s="42">
        <v>0.05</v>
      </c>
      <c r="AD20" s="41" t="s">
        <v>18</v>
      </c>
      <c r="AE20" s="41" t="s">
        <v>18</v>
      </c>
      <c r="AF20" s="41" t="s">
        <v>18</v>
      </c>
      <c r="AG20" s="41" t="s">
        <v>18</v>
      </c>
      <c r="AH20" s="42">
        <v>0</v>
      </c>
      <c r="AI20" s="41" t="s">
        <v>18</v>
      </c>
      <c r="AJ20" s="41" t="s">
        <v>18</v>
      </c>
      <c r="AK20" s="41" t="s">
        <v>18</v>
      </c>
      <c r="AL20" s="41" t="s">
        <v>18</v>
      </c>
      <c r="AM20" s="42">
        <v>0</v>
      </c>
      <c r="AN20" s="41" t="s">
        <v>18</v>
      </c>
      <c r="AO20" s="41" t="s">
        <v>18</v>
      </c>
      <c r="AP20" s="41" t="s">
        <v>18</v>
      </c>
      <c r="AQ20" s="42">
        <v>0</v>
      </c>
      <c r="AR20" s="41" t="s">
        <v>18</v>
      </c>
      <c r="AS20" s="41" t="s">
        <v>10</v>
      </c>
      <c r="AT20" s="41" t="s">
        <v>18</v>
      </c>
      <c r="AU20" s="42">
        <v>0</v>
      </c>
      <c r="AV20" s="41" t="s">
        <v>18</v>
      </c>
      <c r="AW20" s="41" t="s">
        <v>18</v>
      </c>
      <c r="AX20" s="41" t="s">
        <v>18</v>
      </c>
      <c r="AY20" s="42">
        <v>0</v>
      </c>
      <c r="AZ20" s="44">
        <v>475000000</v>
      </c>
      <c r="BA20" s="42">
        <f t="shared" si="1"/>
        <v>0.35</v>
      </c>
      <c r="BB20" s="50" t="s">
        <v>186</v>
      </c>
      <c r="BC20" s="50" t="s">
        <v>10</v>
      </c>
      <c r="BD20" s="39" t="s">
        <v>10</v>
      </c>
      <c r="BE20" s="50" t="s">
        <v>106</v>
      </c>
      <c r="BF20" s="50" t="s">
        <v>192</v>
      </c>
    </row>
    <row r="21" spans="1:58" s="39" customFormat="1" ht="25.5">
      <c r="A21" s="1">
        <v>17</v>
      </c>
      <c r="B21" s="1" t="s">
        <v>64</v>
      </c>
      <c r="C21" s="40" t="s">
        <v>65</v>
      </c>
      <c r="D21" s="40" t="s">
        <v>66</v>
      </c>
      <c r="E21" s="40" t="s">
        <v>6</v>
      </c>
      <c r="F21" s="40" t="s">
        <v>27</v>
      </c>
      <c r="G21" s="40" t="s">
        <v>116</v>
      </c>
      <c r="H21" s="40">
        <v>109.5</v>
      </c>
      <c r="I21" s="40" t="s">
        <v>65</v>
      </c>
      <c r="J21" s="40" t="s">
        <v>66</v>
      </c>
      <c r="K21" s="41" t="s">
        <v>104</v>
      </c>
      <c r="L21" s="42">
        <v>0.15</v>
      </c>
      <c r="M21" s="41" t="s">
        <v>9</v>
      </c>
      <c r="N21" s="41" t="s">
        <v>104</v>
      </c>
      <c r="O21" s="41" t="s">
        <v>106</v>
      </c>
      <c r="P21" s="41" t="s">
        <v>112</v>
      </c>
      <c r="Q21" s="42">
        <v>0.1</v>
      </c>
      <c r="R21" s="41" t="s">
        <v>92</v>
      </c>
      <c r="S21" s="42">
        <f t="shared" si="0"/>
        <v>0.25</v>
      </c>
      <c r="T21" s="41" t="s">
        <v>104</v>
      </c>
      <c r="U21" s="41" t="s">
        <v>9</v>
      </c>
      <c r="V21" s="41" t="s">
        <v>104</v>
      </c>
      <c r="W21" s="43">
        <v>43802</v>
      </c>
      <c r="X21" s="42">
        <v>0.05</v>
      </c>
      <c r="Y21" s="41" t="s">
        <v>104</v>
      </c>
      <c r="Z21" s="41" t="s">
        <v>104</v>
      </c>
      <c r="AA21" s="41" t="s">
        <v>104</v>
      </c>
      <c r="AB21" s="41" t="s">
        <v>18</v>
      </c>
      <c r="AC21" s="42">
        <v>0.03</v>
      </c>
      <c r="AD21" s="41" t="s">
        <v>18</v>
      </c>
      <c r="AE21" s="41" t="s">
        <v>18</v>
      </c>
      <c r="AF21" s="41" t="s">
        <v>18</v>
      </c>
      <c r="AG21" s="41" t="s">
        <v>18</v>
      </c>
      <c r="AH21" s="42">
        <v>0</v>
      </c>
      <c r="AI21" s="41" t="s">
        <v>18</v>
      </c>
      <c r="AJ21" s="41" t="s">
        <v>18</v>
      </c>
      <c r="AK21" s="41" t="s">
        <v>18</v>
      </c>
      <c r="AL21" s="41" t="s">
        <v>18</v>
      </c>
      <c r="AM21" s="42">
        <v>0</v>
      </c>
      <c r="AN21" s="41" t="s">
        <v>18</v>
      </c>
      <c r="AO21" s="41" t="s">
        <v>18</v>
      </c>
      <c r="AP21" s="41" t="s">
        <v>18</v>
      </c>
      <c r="AQ21" s="42">
        <v>0</v>
      </c>
      <c r="AR21" s="41" t="s">
        <v>18</v>
      </c>
      <c r="AS21" s="41" t="s">
        <v>10</v>
      </c>
      <c r="AT21" s="41" t="s">
        <v>18</v>
      </c>
      <c r="AU21" s="42">
        <v>0</v>
      </c>
      <c r="AV21" s="41" t="s">
        <v>18</v>
      </c>
      <c r="AW21" s="41" t="s">
        <v>18</v>
      </c>
      <c r="AX21" s="41" t="s">
        <v>18</v>
      </c>
      <c r="AY21" s="42">
        <v>0</v>
      </c>
      <c r="AZ21" s="44">
        <v>1200000000</v>
      </c>
      <c r="BA21" s="42">
        <f t="shared" si="1"/>
        <v>0.32999999999999996</v>
      </c>
      <c r="BB21" s="50" t="s">
        <v>186</v>
      </c>
      <c r="BC21" s="50" t="s">
        <v>10</v>
      </c>
      <c r="BD21" s="39" t="s">
        <v>10</v>
      </c>
      <c r="BE21" s="50" t="s">
        <v>106</v>
      </c>
      <c r="BF21" s="50" t="s">
        <v>192</v>
      </c>
    </row>
    <row r="22" spans="1:58">
      <c r="A22" s="1">
        <v>18</v>
      </c>
      <c r="B22" s="1" t="s">
        <v>56</v>
      </c>
      <c r="C22" s="40" t="s">
        <v>67</v>
      </c>
      <c r="D22" s="40" t="s">
        <v>66</v>
      </c>
      <c r="E22" s="40" t="s">
        <v>5</v>
      </c>
      <c r="F22" s="40" t="s">
        <v>68</v>
      </c>
      <c r="G22" s="40" t="s">
        <v>10</v>
      </c>
      <c r="H22" s="40">
        <v>40</v>
      </c>
      <c r="I22" s="40" t="s">
        <v>10</v>
      </c>
      <c r="J22" s="40" t="s">
        <v>10</v>
      </c>
      <c r="K22" s="40" t="s">
        <v>10</v>
      </c>
      <c r="L22" s="51">
        <v>0.15</v>
      </c>
      <c r="M22" s="40" t="s">
        <v>10</v>
      </c>
      <c r="N22" s="40" t="s">
        <v>10</v>
      </c>
      <c r="O22" s="40" t="s">
        <v>10</v>
      </c>
      <c r="P22" s="40" t="s">
        <v>10</v>
      </c>
      <c r="Q22" s="51">
        <v>0.1</v>
      </c>
      <c r="R22" s="40" t="s">
        <v>91</v>
      </c>
      <c r="S22" s="51">
        <f t="shared" si="0"/>
        <v>0.25</v>
      </c>
      <c r="T22" s="52">
        <v>44001</v>
      </c>
      <c r="U22" s="40" t="s">
        <v>9</v>
      </c>
      <c r="V22" s="40" t="s">
        <v>104</v>
      </c>
      <c r="W22" s="54">
        <v>43891</v>
      </c>
      <c r="X22" s="51">
        <v>0.05</v>
      </c>
      <c r="Y22" s="40" t="s">
        <v>104</v>
      </c>
      <c r="Z22" s="40" t="s">
        <v>18</v>
      </c>
      <c r="AA22" s="40" t="s">
        <v>18</v>
      </c>
      <c r="AB22" s="40" t="s">
        <v>18</v>
      </c>
      <c r="AC22" s="51">
        <v>0.01</v>
      </c>
      <c r="AD22" s="40" t="s">
        <v>18</v>
      </c>
      <c r="AE22" s="40" t="s">
        <v>18</v>
      </c>
      <c r="AF22" s="40" t="s">
        <v>18</v>
      </c>
      <c r="AG22" s="40" t="s">
        <v>18</v>
      </c>
      <c r="AH22" s="51">
        <v>0</v>
      </c>
      <c r="AI22" s="40" t="s">
        <v>10</v>
      </c>
      <c r="AJ22" s="40" t="s">
        <v>10</v>
      </c>
      <c r="AK22" s="40" t="s">
        <v>10</v>
      </c>
      <c r="AL22" s="40" t="s">
        <v>10</v>
      </c>
      <c r="AM22" s="51">
        <v>0</v>
      </c>
      <c r="AN22" s="40" t="s">
        <v>18</v>
      </c>
      <c r="AO22" s="40" t="s">
        <v>18</v>
      </c>
      <c r="AP22" s="40" t="s">
        <v>18</v>
      </c>
      <c r="AQ22" s="51">
        <v>0</v>
      </c>
      <c r="AR22" s="40" t="s">
        <v>18</v>
      </c>
      <c r="AS22" s="40" t="s">
        <v>106</v>
      </c>
      <c r="AT22" s="40" t="s">
        <v>18</v>
      </c>
      <c r="AU22" s="51">
        <v>0</v>
      </c>
      <c r="AV22" s="40" t="s">
        <v>18</v>
      </c>
      <c r="AW22" s="40" t="s">
        <v>18</v>
      </c>
      <c r="AX22" s="40" t="s">
        <v>18</v>
      </c>
      <c r="AY22" s="51">
        <v>0</v>
      </c>
      <c r="AZ22" s="53">
        <v>500000000</v>
      </c>
      <c r="BA22" s="51">
        <f t="shared" si="1"/>
        <v>0.31</v>
      </c>
      <c r="BB22" s="50" t="s">
        <v>186</v>
      </c>
      <c r="BC22" s="50" t="s">
        <v>10</v>
      </c>
      <c r="BD22" s="39" t="s">
        <v>10</v>
      </c>
      <c r="BE22" s="50" t="s">
        <v>106</v>
      </c>
      <c r="BF22" s="50" t="s">
        <v>91</v>
      </c>
    </row>
    <row r="23" spans="1:58" ht="25.5">
      <c r="A23" s="1">
        <v>21</v>
      </c>
      <c r="B23" s="1" t="s">
        <v>79</v>
      </c>
      <c r="C23" s="40" t="s">
        <v>80</v>
      </c>
      <c r="D23" s="40" t="s">
        <v>81</v>
      </c>
      <c r="E23" s="40" t="s">
        <v>6</v>
      </c>
      <c r="F23" s="40" t="s">
        <v>120</v>
      </c>
      <c r="G23" s="40" t="s">
        <v>121</v>
      </c>
      <c r="H23" s="40">
        <v>84.424000000000007</v>
      </c>
      <c r="I23" s="40" t="s">
        <v>80</v>
      </c>
      <c r="J23" s="40" t="s">
        <v>81</v>
      </c>
      <c r="K23" s="41" t="s">
        <v>104</v>
      </c>
      <c r="L23" s="42">
        <v>0.15</v>
      </c>
      <c r="M23" s="41" t="s">
        <v>9</v>
      </c>
      <c r="N23" s="41" t="s">
        <v>104</v>
      </c>
      <c r="O23" s="41" t="s">
        <v>106</v>
      </c>
      <c r="P23" s="41" t="s">
        <v>112</v>
      </c>
      <c r="Q23" s="42">
        <v>0.1</v>
      </c>
      <c r="R23" s="41" t="s">
        <v>92</v>
      </c>
      <c r="S23" s="42">
        <f t="shared" si="0"/>
        <v>0.25</v>
      </c>
      <c r="T23" s="41" t="s">
        <v>104</v>
      </c>
      <c r="U23" s="41" t="s">
        <v>9</v>
      </c>
      <c r="V23" s="41" t="s">
        <v>18</v>
      </c>
      <c r="W23" s="43">
        <v>44001</v>
      </c>
      <c r="X23" s="42">
        <v>0.05</v>
      </c>
      <c r="Y23" s="41" t="s">
        <v>18</v>
      </c>
      <c r="Z23" s="41" t="s">
        <v>18</v>
      </c>
      <c r="AA23" s="41" t="s">
        <v>18</v>
      </c>
      <c r="AB23" s="41" t="s">
        <v>18</v>
      </c>
      <c r="AC23" s="42">
        <v>0</v>
      </c>
      <c r="AD23" s="41" t="s">
        <v>18</v>
      </c>
      <c r="AE23" s="41" t="s">
        <v>18</v>
      </c>
      <c r="AF23" s="41" t="s">
        <v>18</v>
      </c>
      <c r="AG23" s="41" t="s">
        <v>18</v>
      </c>
      <c r="AH23" s="42">
        <v>0</v>
      </c>
      <c r="AI23" s="41" t="s">
        <v>18</v>
      </c>
      <c r="AJ23" s="41" t="s">
        <v>18</v>
      </c>
      <c r="AK23" s="41" t="s">
        <v>18</v>
      </c>
      <c r="AL23" s="41" t="s">
        <v>18</v>
      </c>
      <c r="AM23" s="42">
        <v>0</v>
      </c>
      <c r="AN23" s="41" t="s">
        <v>18</v>
      </c>
      <c r="AO23" s="41" t="s">
        <v>18</v>
      </c>
      <c r="AP23" s="41" t="s">
        <v>18</v>
      </c>
      <c r="AQ23" s="42">
        <v>0</v>
      </c>
      <c r="AR23" s="41" t="s">
        <v>18</v>
      </c>
      <c r="AS23" s="41" t="s">
        <v>10</v>
      </c>
      <c r="AT23" s="41" t="s">
        <v>18</v>
      </c>
      <c r="AU23" s="42">
        <v>0</v>
      </c>
      <c r="AV23" s="41" t="s">
        <v>18</v>
      </c>
      <c r="AW23" s="41" t="s">
        <v>18</v>
      </c>
      <c r="AX23" s="41" t="s">
        <v>18</v>
      </c>
      <c r="AY23" s="42">
        <v>0</v>
      </c>
      <c r="AZ23" s="41" t="s">
        <v>18</v>
      </c>
      <c r="BA23" s="42">
        <f t="shared" si="1"/>
        <v>0.3</v>
      </c>
      <c r="BB23" s="50" t="s">
        <v>186</v>
      </c>
      <c r="BC23" s="50" t="s">
        <v>10</v>
      </c>
      <c r="BD23" s="39" t="s">
        <v>10</v>
      </c>
      <c r="BE23" s="50" t="s">
        <v>106</v>
      </c>
      <c r="BF23" s="50" t="s">
        <v>192</v>
      </c>
    </row>
    <row r="24" spans="1:58">
      <c r="A24" s="1">
        <v>18</v>
      </c>
      <c r="B24" s="1" t="s">
        <v>56</v>
      </c>
      <c r="C24" s="40" t="s">
        <v>67</v>
      </c>
      <c r="D24" s="40" t="s">
        <v>66</v>
      </c>
      <c r="E24" s="40" t="s">
        <v>5</v>
      </c>
      <c r="F24" s="40" t="s">
        <v>69</v>
      </c>
      <c r="G24" s="40" t="s">
        <v>10</v>
      </c>
      <c r="H24" s="40">
        <v>109</v>
      </c>
      <c r="I24" s="40" t="s">
        <v>10</v>
      </c>
      <c r="J24" s="40" t="s">
        <v>10</v>
      </c>
      <c r="K24" s="40" t="s">
        <v>10</v>
      </c>
      <c r="L24" s="51">
        <v>0.15</v>
      </c>
      <c r="M24" s="40" t="s">
        <v>10</v>
      </c>
      <c r="N24" s="40" t="s">
        <v>10</v>
      </c>
      <c r="O24" s="40" t="s">
        <v>10</v>
      </c>
      <c r="P24" s="40" t="s">
        <v>10</v>
      </c>
      <c r="Q24" s="51">
        <v>0.1</v>
      </c>
      <c r="R24" s="40" t="s">
        <v>91</v>
      </c>
      <c r="S24" s="51">
        <f t="shared" si="0"/>
        <v>0.25</v>
      </c>
      <c r="T24" s="40" t="s">
        <v>18</v>
      </c>
      <c r="U24" s="40" t="s">
        <v>9</v>
      </c>
      <c r="V24" s="40" t="s">
        <v>18</v>
      </c>
      <c r="W24" s="40" t="s">
        <v>18</v>
      </c>
      <c r="X24" s="51">
        <v>0</v>
      </c>
      <c r="Y24" s="40" t="s">
        <v>104</v>
      </c>
      <c r="Z24" s="40" t="s">
        <v>18</v>
      </c>
      <c r="AA24" s="40" t="s">
        <v>18</v>
      </c>
      <c r="AB24" s="40" t="s">
        <v>18</v>
      </c>
      <c r="AC24" s="51">
        <v>0.01</v>
      </c>
      <c r="AD24" s="40" t="s">
        <v>18</v>
      </c>
      <c r="AE24" s="40" t="s">
        <v>18</v>
      </c>
      <c r="AF24" s="40" t="s">
        <v>18</v>
      </c>
      <c r="AG24" s="40" t="s">
        <v>18</v>
      </c>
      <c r="AH24" s="51">
        <v>0</v>
      </c>
      <c r="AI24" s="40" t="s">
        <v>10</v>
      </c>
      <c r="AJ24" s="40" t="s">
        <v>10</v>
      </c>
      <c r="AK24" s="40" t="s">
        <v>10</v>
      </c>
      <c r="AL24" s="40" t="s">
        <v>10</v>
      </c>
      <c r="AM24" s="51">
        <v>0</v>
      </c>
      <c r="AN24" s="40" t="s">
        <v>18</v>
      </c>
      <c r="AO24" s="40" t="s">
        <v>18</v>
      </c>
      <c r="AP24" s="40" t="s">
        <v>18</v>
      </c>
      <c r="AQ24" s="51">
        <v>0</v>
      </c>
      <c r="AR24" s="40" t="s">
        <v>18</v>
      </c>
      <c r="AS24" s="40" t="s">
        <v>106</v>
      </c>
      <c r="AT24" s="40" t="s">
        <v>18</v>
      </c>
      <c r="AU24" s="51">
        <v>0</v>
      </c>
      <c r="AV24" s="40" t="s">
        <v>18</v>
      </c>
      <c r="AW24" s="40" t="s">
        <v>18</v>
      </c>
      <c r="AX24" s="40" t="s">
        <v>18</v>
      </c>
      <c r="AY24" s="51">
        <v>0</v>
      </c>
      <c r="AZ24" s="40" t="s">
        <v>18</v>
      </c>
      <c r="BA24" s="51">
        <f t="shared" si="1"/>
        <v>0.26</v>
      </c>
      <c r="BB24" s="50" t="s">
        <v>186</v>
      </c>
      <c r="BC24" s="50" t="s">
        <v>10</v>
      </c>
      <c r="BD24" s="39" t="s">
        <v>10</v>
      </c>
      <c r="BE24" s="50" t="s">
        <v>106</v>
      </c>
      <c r="BF24" s="50" t="s">
        <v>91</v>
      </c>
    </row>
    <row r="25" spans="1:58" s="39" customFormat="1">
      <c r="A25" s="1">
        <v>2</v>
      </c>
      <c r="B25" s="1" t="s">
        <v>22</v>
      </c>
      <c r="C25" s="40" t="s">
        <v>23</v>
      </c>
      <c r="D25" s="40" t="s">
        <v>16</v>
      </c>
      <c r="E25" s="41" t="s">
        <v>6</v>
      </c>
      <c r="F25" s="41" t="s">
        <v>18</v>
      </c>
      <c r="G25" s="41" t="s">
        <v>18</v>
      </c>
      <c r="H25" s="41" t="s">
        <v>18</v>
      </c>
      <c r="I25" s="41" t="s">
        <v>10</v>
      </c>
      <c r="J25" s="41" t="s">
        <v>10</v>
      </c>
      <c r="K25" s="41" t="s">
        <v>105</v>
      </c>
      <c r="L25" s="42">
        <v>0.1</v>
      </c>
      <c r="M25" s="41" t="s">
        <v>9</v>
      </c>
      <c r="N25" s="41" t="s">
        <v>105</v>
      </c>
      <c r="O25" s="41" t="s">
        <v>18</v>
      </c>
      <c r="P25" s="41" t="s">
        <v>112</v>
      </c>
      <c r="Q25" s="42">
        <v>0.05</v>
      </c>
      <c r="R25" s="41" t="s">
        <v>18</v>
      </c>
      <c r="S25" s="42">
        <f t="shared" si="0"/>
        <v>0.15000000000000002</v>
      </c>
      <c r="T25" s="41" t="s">
        <v>18</v>
      </c>
      <c r="U25" s="41" t="s">
        <v>18</v>
      </c>
      <c r="V25" s="41" t="s">
        <v>18</v>
      </c>
      <c r="W25" s="41" t="s">
        <v>18</v>
      </c>
      <c r="X25" s="42">
        <v>0</v>
      </c>
      <c r="Y25" s="41" t="s">
        <v>18</v>
      </c>
      <c r="Z25" s="41" t="s">
        <v>18</v>
      </c>
      <c r="AA25" s="41" t="s">
        <v>18</v>
      </c>
      <c r="AB25" s="41" t="s">
        <v>18</v>
      </c>
      <c r="AC25" s="42">
        <v>0</v>
      </c>
      <c r="AD25" s="41" t="s">
        <v>18</v>
      </c>
      <c r="AE25" s="41" t="s">
        <v>18</v>
      </c>
      <c r="AF25" s="41" t="s">
        <v>18</v>
      </c>
      <c r="AG25" s="41" t="s">
        <v>18</v>
      </c>
      <c r="AH25" s="42">
        <v>0</v>
      </c>
      <c r="AI25" s="41" t="s">
        <v>18</v>
      </c>
      <c r="AJ25" s="41" t="s">
        <v>18</v>
      </c>
      <c r="AK25" s="41" t="s">
        <v>18</v>
      </c>
      <c r="AL25" s="41" t="s">
        <v>18</v>
      </c>
      <c r="AM25" s="42">
        <v>0</v>
      </c>
      <c r="AN25" s="41" t="s">
        <v>18</v>
      </c>
      <c r="AO25" s="41" t="s">
        <v>18</v>
      </c>
      <c r="AP25" s="41" t="s">
        <v>18</v>
      </c>
      <c r="AQ25" s="42">
        <v>0</v>
      </c>
      <c r="AR25" s="41" t="s">
        <v>18</v>
      </c>
      <c r="AS25" s="41" t="s">
        <v>10</v>
      </c>
      <c r="AT25" s="41" t="s">
        <v>18</v>
      </c>
      <c r="AU25" s="42">
        <v>0</v>
      </c>
      <c r="AV25" s="41" t="s">
        <v>18</v>
      </c>
      <c r="AW25" s="41" t="s">
        <v>18</v>
      </c>
      <c r="AX25" s="41" t="s">
        <v>18</v>
      </c>
      <c r="AY25" s="42">
        <v>0</v>
      </c>
      <c r="AZ25" s="41" t="s">
        <v>18</v>
      </c>
      <c r="BA25" s="42">
        <f t="shared" si="1"/>
        <v>0.15000000000000002</v>
      </c>
      <c r="BB25" s="50" t="s">
        <v>187</v>
      </c>
      <c r="BC25" s="50" t="s">
        <v>10</v>
      </c>
      <c r="BD25" s="39" t="s">
        <v>10</v>
      </c>
      <c r="BE25" s="50" t="s">
        <v>10</v>
      </c>
      <c r="BF25" s="50" t="s">
        <v>197</v>
      </c>
    </row>
    <row r="26" spans="1:58" s="39" customFormat="1">
      <c r="A26" s="46">
        <v>7</v>
      </c>
      <c r="B26" s="46" t="s">
        <v>38</v>
      </c>
      <c r="C26" s="47" t="s">
        <v>39</v>
      </c>
      <c r="D26" s="47" t="s">
        <v>34</v>
      </c>
      <c r="E26" s="48" t="s">
        <v>7</v>
      </c>
      <c r="F26" s="48" t="s">
        <v>18</v>
      </c>
      <c r="G26" s="48" t="s">
        <v>18</v>
      </c>
      <c r="H26" s="48" t="s">
        <v>18</v>
      </c>
      <c r="I26" s="48" t="s">
        <v>18</v>
      </c>
      <c r="J26" s="48" t="s">
        <v>18</v>
      </c>
      <c r="K26" s="48" t="s">
        <v>105</v>
      </c>
      <c r="L26" s="45">
        <v>0.1</v>
      </c>
      <c r="M26" s="48" t="s">
        <v>9</v>
      </c>
      <c r="N26" s="48" t="s">
        <v>105</v>
      </c>
      <c r="O26" s="48" t="s">
        <v>18</v>
      </c>
      <c r="P26" s="48" t="s">
        <v>112</v>
      </c>
      <c r="Q26" s="45">
        <v>0.05</v>
      </c>
      <c r="R26" s="48" t="s">
        <v>18</v>
      </c>
      <c r="S26" s="45">
        <f t="shared" si="0"/>
        <v>0.15000000000000002</v>
      </c>
      <c r="T26" s="48" t="s">
        <v>18</v>
      </c>
      <c r="U26" s="48" t="s">
        <v>18</v>
      </c>
      <c r="V26" s="48" t="s">
        <v>18</v>
      </c>
      <c r="W26" s="48" t="s">
        <v>18</v>
      </c>
      <c r="X26" s="45">
        <v>0</v>
      </c>
      <c r="Y26" s="48" t="s">
        <v>18</v>
      </c>
      <c r="Z26" s="48" t="s">
        <v>18</v>
      </c>
      <c r="AA26" s="48" t="s">
        <v>18</v>
      </c>
      <c r="AB26" s="48" t="s">
        <v>18</v>
      </c>
      <c r="AC26" s="45">
        <v>0</v>
      </c>
      <c r="AD26" s="48" t="s">
        <v>18</v>
      </c>
      <c r="AE26" s="48" t="s">
        <v>18</v>
      </c>
      <c r="AF26" s="48" t="s">
        <v>18</v>
      </c>
      <c r="AG26" s="48" t="s">
        <v>18</v>
      </c>
      <c r="AH26" s="45">
        <v>0</v>
      </c>
      <c r="AI26" s="48" t="s">
        <v>18</v>
      </c>
      <c r="AJ26" s="48" t="s">
        <v>18</v>
      </c>
      <c r="AK26" s="48" t="s">
        <v>18</v>
      </c>
      <c r="AL26" s="48" t="s">
        <v>18</v>
      </c>
      <c r="AM26" s="45">
        <v>0</v>
      </c>
      <c r="AN26" s="48" t="s">
        <v>18</v>
      </c>
      <c r="AO26" s="48" t="s">
        <v>18</v>
      </c>
      <c r="AP26" s="48" t="s">
        <v>18</v>
      </c>
      <c r="AQ26" s="45">
        <v>0</v>
      </c>
      <c r="AR26" s="48" t="s">
        <v>18</v>
      </c>
      <c r="AS26" s="48" t="s">
        <v>18</v>
      </c>
      <c r="AT26" s="48" t="s">
        <v>18</v>
      </c>
      <c r="AU26" s="45">
        <v>0</v>
      </c>
      <c r="AV26" s="48" t="s">
        <v>18</v>
      </c>
      <c r="AW26" s="48" t="s">
        <v>18</v>
      </c>
      <c r="AX26" s="48" t="s">
        <v>18</v>
      </c>
      <c r="AY26" s="45">
        <v>0</v>
      </c>
      <c r="AZ26" s="48" t="s">
        <v>18</v>
      </c>
      <c r="BA26" s="45">
        <f t="shared" si="1"/>
        <v>0.15000000000000002</v>
      </c>
      <c r="BB26" s="50" t="s">
        <v>187</v>
      </c>
      <c r="BC26" s="50" t="s">
        <v>10</v>
      </c>
      <c r="BD26" s="39" t="s">
        <v>10</v>
      </c>
      <c r="BE26" s="50" t="s">
        <v>10</v>
      </c>
      <c r="BF26" s="50" t="s">
        <v>197</v>
      </c>
    </row>
    <row r="27" spans="1:58" s="39" customFormat="1">
      <c r="A27" s="1">
        <v>9</v>
      </c>
      <c r="B27" s="1" t="s">
        <v>43</v>
      </c>
      <c r="C27" s="40" t="s">
        <v>44</v>
      </c>
      <c r="D27" s="40" t="s">
        <v>42</v>
      </c>
      <c r="E27" s="41" t="s">
        <v>6</v>
      </c>
      <c r="F27" s="41" t="s">
        <v>18</v>
      </c>
      <c r="G27" s="41" t="s">
        <v>18</v>
      </c>
      <c r="H27" s="41" t="s">
        <v>18</v>
      </c>
      <c r="I27" s="41" t="s">
        <v>18</v>
      </c>
      <c r="J27" s="41" t="s">
        <v>18</v>
      </c>
      <c r="K27" s="41" t="s">
        <v>105</v>
      </c>
      <c r="L27" s="42">
        <v>0.1</v>
      </c>
      <c r="M27" s="41" t="s">
        <v>9</v>
      </c>
      <c r="N27" s="41" t="s">
        <v>105</v>
      </c>
      <c r="O27" s="41" t="s">
        <v>18</v>
      </c>
      <c r="P27" s="41" t="s">
        <v>112</v>
      </c>
      <c r="Q27" s="42">
        <v>0.05</v>
      </c>
      <c r="R27" s="41" t="s">
        <v>18</v>
      </c>
      <c r="S27" s="42">
        <f t="shared" si="0"/>
        <v>0.15000000000000002</v>
      </c>
      <c r="T27" s="41" t="s">
        <v>18</v>
      </c>
      <c r="U27" s="41" t="s">
        <v>18</v>
      </c>
      <c r="V27" s="41" t="s">
        <v>18</v>
      </c>
      <c r="W27" s="41" t="s">
        <v>18</v>
      </c>
      <c r="X27" s="42">
        <v>0</v>
      </c>
      <c r="Y27" s="41" t="s">
        <v>18</v>
      </c>
      <c r="Z27" s="41" t="s">
        <v>18</v>
      </c>
      <c r="AA27" s="41" t="s">
        <v>18</v>
      </c>
      <c r="AB27" s="41" t="s">
        <v>18</v>
      </c>
      <c r="AC27" s="42">
        <v>0</v>
      </c>
      <c r="AD27" s="41" t="s">
        <v>18</v>
      </c>
      <c r="AE27" s="41" t="s">
        <v>18</v>
      </c>
      <c r="AF27" s="41" t="s">
        <v>18</v>
      </c>
      <c r="AG27" s="41" t="s">
        <v>18</v>
      </c>
      <c r="AH27" s="42">
        <v>0</v>
      </c>
      <c r="AI27" s="41" t="s">
        <v>18</v>
      </c>
      <c r="AJ27" s="41" t="s">
        <v>18</v>
      </c>
      <c r="AK27" s="41" t="s">
        <v>18</v>
      </c>
      <c r="AL27" s="41" t="s">
        <v>18</v>
      </c>
      <c r="AM27" s="42">
        <v>0</v>
      </c>
      <c r="AN27" s="41" t="s">
        <v>18</v>
      </c>
      <c r="AO27" s="41" t="s">
        <v>18</v>
      </c>
      <c r="AP27" s="41" t="s">
        <v>18</v>
      </c>
      <c r="AQ27" s="42">
        <v>0</v>
      </c>
      <c r="AR27" s="41" t="s">
        <v>18</v>
      </c>
      <c r="AS27" s="41" t="s">
        <v>10</v>
      </c>
      <c r="AT27" s="41" t="s">
        <v>18</v>
      </c>
      <c r="AU27" s="42">
        <v>0</v>
      </c>
      <c r="AV27" s="41" t="s">
        <v>18</v>
      </c>
      <c r="AW27" s="41" t="s">
        <v>18</v>
      </c>
      <c r="AX27" s="41" t="s">
        <v>18</v>
      </c>
      <c r="AY27" s="42">
        <v>0</v>
      </c>
      <c r="AZ27" s="41" t="s">
        <v>18</v>
      </c>
      <c r="BA27" s="42">
        <f t="shared" si="1"/>
        <v>0.15000000000000002</v>
      </c>
      <c r="BB27" s="50" t="s">
        <v>187</v>
      </c>
      <c r="BC27" s="50" t="s">
        <v>10</v>
      </c>
      <c r="BD27" s="39" t="s">
        <v>10</v>
      </c>
      <c r="BE27" s="50" t="s">
        <v>10</v>
      </c>
      <c r="BF27" s="50" t="s">
        <v>197</v>
      </c>
    </row>
    <row r="28" spans="1:58" s="39" customFormat="1" ht="25.5">
      <c r="A28" s="1">
        <v>11</v>
      </c>
      <c r="B28" s="1" t="s">
        <v>47</v>
      </c>
      <c r="C28" s="40" t="s">
        <v>48</v>
      </c>
      <c r="D28" s="40" t="s">
        <v>42</v>
      </c>
      <c r="E28" s="41" t="s">
        <v>6</v>
      </c>
      <c r="F28" s="41" t="s">
        <v>18</v>
      </c>
      <c r="G28" s="41" t="s">
        <v>18</v>
      </c>
      <c r="H28" s="41" t="s">
        <v>18</v>
      </c>
      <c r="I28" s="41" t="s">
        <v>18</v>
      </c>
      <c r="J28" s="41" t="s">
        <v>18</v>
      </c>
      <c r="K28" s="41" t="s">
        <v>105</v>
      </c>
      <c r="L28" s="42">
        <v>0.1</v>
      </c>
      <c r="M28" s="41" t="s">
        <v>9</v>
      </c>
      <c r="N28" s="41" t="s">
        <v>105</v>
      </c>
      <c r="O28" s="41" t="s">
        <v>18</v>
      </c>
      <c r="P28" s="41" t="s">
        <v>112</v>
      </c>
      <c r="Q28" s="42">
        <v>0.05</v>
      </c>
      <c r="R28" s="41" t="s">
        <v>18</v>
      </c>
      <c r="S28" s="42">
        <f t="shared" si="0"/>
        <v>0.15000000000000002</v>
      </c>
      <c r="T28" s="41" t="s">
        <v>18</v>
      </c>
      <c r="U28" s="41" t="s">
        <v>18</v>
      </c>
      <c r="V28" s="41" t="s">
        <v>18</v>
      </c>
      <c r="W28" s="41" t="s">
        <v>18</v>
      </c>
      <c r="X28" s="42">
        <v>0</v>
      </c>
      <c r="Y28" s="41" t="s">
        <v>18</v>
      </c>
      <c r="Z28" s="41" t="s">
        <v>18</v>
      </c>
      <c r="AA28" s="41" t="s">
        <v>18</v>
      </c>
      <c r="AB28" s="41" t="s">
        <v>18</v>
      </c>
      <c r="AC28" s="42">
        <v>0</v>
      </c>
      <c r="AD28" s="41" t="s">
        <v>18</v>
      </c>
      <c r="AE28" s="41" t="s">
        <v>18</v>
      </c>
      <c r="AF28" s="41" t="s">
        <v>18</v>
      </c>
      <c r="AG28" s="41" t="s">
        <v>18</v>
      </c>
      <c r="AH28" s="42">
        <v>0</v>
      </c>
      <c r="AI28" s="41" t="s">
        <v>18</v>
      </c>
      <c r="AJ28" s="41" t="s">
        <v>18</v>
      </c>
      <c r="AK28" s="41" t="s">
        <v>18</v>
      </c>
      <c r="AL28" s="41" t="s">
        <v>18</v>
      </c>
      <c r="AM28" s="42">
        <v>0</v>
      </c>
      <c r="AN28" s="41" t="s">
        <v>18</v>
      </c>
      <c r="AO28" s="41" t="s">
        <v>18</v>
      </c>
      <c r="AP28" s="41" t="s">
        <v>18</v>
      </c>
      <c r="AQ28" s="42">
        <v>0</v>
      </c>
      <c r="AR28" s="41" t="s">
        <v>18</v>
      </c>
      <c r="AS28" s="41" t="s">
        <v>10</v>
      </c>
      <c r="AT28" s="41" t="s">
        <v>18</v>
      </c>
      <c r="AU28" s="42">
        <v>0</v>
      </c>
      <c r="AV28" s="41" t="s">
        <v>18</v>
      </c>
      <c r="AW28" s="41" t="s">
        <v>18</v>
      </c>
      <c r="AX28" s="41" t="s">
        <v>18</v>
      </c>
      <c r="AY28" s="42">
        <v>0</v>
      </c>
      <c r="AZ28" s="41" t="s">
        <v>18</v>
      </c>
      <c r="BA28" s="42">
        <f t="shared" si="1"/>
        <v>0.15000000000000002</v>
      </c>
      <c r="BB28" s="50" t="s">
        <v>187</v>
      </c>
      <c r="BC28" s="50" t="s">
        <v>10</v>
      </c>
      <c r="BD28" s="39" t="s">
        <v>10</v>
      </c>
      <c r="BE28" s="50" t="s">
        <v>10</v>
      </c>
      <c r="BF28" s="50" t="s">
        <v>197</v>
      </c>
    </row>
    <row r="29" spans="1:58" s="39" customFormat="1">
      <c r="A29" s="1">
        <v>22</v>
      </c>
      <c r="B29" s="1" t="s">
        <v>82</v>
      </c>
      <c r="C29" s="40" t="s">
        <v>83</v>
      </c>
      <c r="D29" s="40" t="s">
        <v>84</v>
      </c>
      <c r="E29" s="41" t="s">
        <v>6</v>
      </c>
      <c r="F29" s="41" t="s">
        <v>18</v>
      </c>
      <c r="G29" s="41" t="s">
        <v>18</v>
      </c>
      <c r="H29" s="41" t="s">
        <v>18</v>
      </c>
      <c r="I29" s="41" t="s">
        <v>18</v>
      </c>
      <c r="J29" s="41" t="s">
        <v>18</v>
      </c>
      <c r="K29" s="41" t="s">
        <v>105</v>
      </c>
      <c r="L29" s="42">
        <v>0.1</v>
      </c>
      <c r="M29" s="41" t="s">
        <v>9</v>
      </c>
      <c r="N29" s="41" t="s">
        <v>105</v>
      </c>
      <c r="O29" s="41" t="s">
        <v>18</v>
      </c>
      <c r="P29" s="41" t="s">
        <v>112</v>
      </c>
      <c r="Q29" s="42">
        <v>0.05</v>
      </c>
      <c r="R29" s="41" t="s">
        <v>18</v>
      </c>
      <c r="S29" s="42">
        <f t="shared" si="0"/>
        <v>0.15000000000000002</v>
      </c>
      <c r="T29" s="41" t="s">
        <v>18</v>
      </c>
      <c r="U29" s="41" t="s">
        <v>18</v>
      </c>
      <c r="V29" s="41" t="s">
        <v>18</v>
      </c>
      <c r="W29" s="41" t="s">
        <v>18</v>
      </c>
      <c r="X29" s="42">
        <v>0</v>
      </c>
      <c r="Y29" s="41" t="s">
        <v>18</v>
      </c>
      <c r="Z29" s="41" t="s">
        <v>18</v>
      </c>
      <c r="AA29" s="41" t="s">
        <v>18</v>
      </c>
      <c r="AB29" s="41" t="s">
        <v>18</v>
      </c>
      <c r="AC29" s="42">
        <v>0</v>
      </c>
      <c r="AD29" s="41" t="s">
        <v>18</v>
      </c>
      <c r="AE29" s="41" t="s">
        <v>18</v>
      </c>
      <c r="AF29" s="41" t="s">
        <v>18</v>
      </c>
      <c r="AG29" s="41" t="s">
        <v>18</v>
      </c>
      <c r="AH29" s="42">
        <v>0</v>
      </c>
      <c r="AI29" s="41" t="s">
        <v>18</v>
      </c>
      <c r="AJ29" s="41" t="s">
        <v>18</v>
      </c>
      <c r="AK29" s="41" t="s">
        <v>18</v>
      </c>
      <c r="AL29" s="41" t="s">
        <v>18</v>
      </c>
      <c r="AM29" s="42">
        <v>0</v>
      </c>
      <c r="AN29" s="41" t="s">
        <v>18</v>
      </c>
      <c r="AO29" s="41" t="s">
        <v>18</v>
      </c>
      <c r="AP29" s="41" t="s">
        <v>18</v>
      </c>
      <c r="AQ29" s="42">
        <v>0</v>
      </c>
      <c r="AR29" s="41" t="s">
        <v>18</v>
      </c>
      <c r="AS29" s="41" t="s">
        <v>10</v>
      </c>
      <c r="AT29" s="41" t="s">
        <v>18</v>
      </c>
      <c r="AU29" s="42">
        <v>0</v>
      </c>
      <c r="AV29" s="41" t="s">
        <v>18</v>
      </c>
      <c r="AW29" s="41" t="s">
        <v>18</v>
      </c>
      <c r="AX29" s="41" t="s">
        <v>18</v>
      </c>
      <c r="AY29" s="42">
        <v>0</v>
      </c>
      <c r="AZ29" s="41" t="s">
        <v>18</v>
      </c>
      <c r="BA29" s="42">
        <f t="shared" si="1"/>
        <v>0.15000000000000002</v>
      </c>
      <c r="BB29" s="50" t="s">
        <v>187</v>
      </c>
      <c r="BC29" s="50" t="s">
        <v>10</v>
      </c>
      <c r="BD29" s="39" t="s">
        <v>10</v>
      </c>
      <c r="BE29" s="50" t="s">
        <v>10</v>
      </c>
      <c r="BF29" s="50" t="s">
        <v>197</v>
      </c>
    </row>
    <row r="30" spans="1:58" ht="38.25">
      <c r="A30" s="46">
        <v>12</v>
      </c>
      <c r="B30" s="46" t="s">
        <v>49</v>
      </c>
      <c r="C30" s="47" t="s">
        <v>50</v>
      </c>
      <c r="D30" s="47" t="s">
        <v>51</v>
      </c>
      <c r="E30" s="48" t="s">
        <v>7</v>
      </c>
      <c r="F30" s="48" t="s">
        <v>18</v>
      </c>
      <c r="G30" s="48" t="s">
        <v>18</v>
      </c>
      <c r="H30" s="48" t="s">
        <v>18</v>
      </c>
      <c r="I30" s="48" t="s">
        <v>18</v>
      </c>
      <c r="J30" s="48" t="s">
        <v>18</v>
      </c>
      <c r="K30" s="48" t="s">
        <v>18</v>
      </c>
      <c r="L30" s="45">
        <v>0</v>
      </c>
      <c r="M30" s="48" t="s">
        <v>18</v>
      </c>
      <c r="N30" s="48" t="s">
        <v>18</v>
      </c>
      <c r="O30" s="48" t="s">
        <v>18</v>
      </c>
      <c r="P30" s="48" t="s">
        <v>18</v>
      </c>
      <c r="Q30" s="45">
        <v>0</v>
      </c>
      <c r="R30" s="48" t="s">
        <v>18</v>
      </c>
      <c r="S30" s="45">
        <f t="shared" si="0"/>
        <v>0</v>
      </c>
      <c r="T30" s="48" t="s">
        <v>18</v>
      </c>
      <c r="U30" s="48" t="s">
        <v>18</v>
      </c>
      <c r="V30" s="48" t="s">
        <v>18</v>
      </c>
      <c r="W30" s="48" t="s">
        <v>18</v>
      </c>
      <c r="X30" s="45">
        <v>0</v>
      </c>
      <c r="Y30" s="48" t="s">
        <v>18</v>
      </c>
      <c r="Z30" s="48" t="s">
        <v>18</v>
      </c>
      <c r="AA30" s="48" t="s">
        <v>18</v>
      </c>
      <c r="AB30" s="48" t="s">
        <v>18</v>
      </c>
      <c r="AC30" s="45">
        <v>0</v>
      </c>
      <c r="AD30" s="48" t="s">
        <v>18</v>
      </c>
      <c r="AE30" s="48" t="s">
        <v>18</v>
      </c>
      <c r="AF30" s="48" t="s">
        <v>18</v>
      </c>
      <c r="AG30" s="48" t="s">
        <v>18</v>
      </c>
      <c r="AH30" s="45">
        <v>0</v>
      </c>
      <c r="AI30" s="48" t="s">
        <v>18</v>
      </c>
      <c r="AJ30" s="48" t="s">
        <v>18</v>
      </c>
      <c r="AK30" s="48" t="s">
        <v>18</v>
      </c>
      <c r="AL30" s="48" t="s">
        <v>18</v>
      </c>
      <c r="AM30" s="45">
        <v>0</v>
      </c>
      <c r="AN30" s="48" t="s">
        <v>18</v>
      </c>
      <c r="AO30" s="48" t="s">
        <v>18</v>
      </c>
      <c r="AP30" s="48" t="s">
        <v>18</v>
      </c>
      <c r="AQ30" s="45">
        <v>0</v>
      </c>
      <c r="AR30" s="48" t="s">
        <v>7</v>
      </c>
      <c r="AS30" s="48" t="s">
        <v>18</v>
      </c>
      <c r="AT30" s="48" t="s">
        <v>7</v>
      </c>
      <c r="AU30" s="45">
        <v>0</v>
      </c>
      <c r="AV30" s="48" t="s">
        <v>18</v>
      </c>
      <c r="AW30" s="48" t="s">
        <v>18</v>
      </c>
      <c r="AX30" s="48" t="s">
        <v>18</v>
      </c>
      <c r="AY30" s="45">
        <v>0</v>
      </c>
      <c r="AZ30" s="48" t="s">
        <v>18</v>
      </c>
      <c r="BA30" s="42">
        <f t="shared" si="1"/>
        <v>0</v>
      </c>
      <c r="BB30" s="50" t="s">
        <v>188</v>
      </c>
      <c r="BC30" s="50" t="s">
        <v>10</v>
      </c>
      <c r="BD30" s="39" t="s">
        <v>10</v>
      </c>
      <c r="BE30" s="50" t="s">
        <v>10</v>
      </c>
      <c r="BF30" s="50" t="s">
        <v>198</v>
      </c>
    </row>
    <row r="31" spans="1:58" ht="25.5">
      <c r="A31" s="1">
        <v>13</v>
      </c>
      <c r="B31" s="1" t="s">
        <v>52</v>
      </c>
      <c r="C31" s="40" t="s">
        <v>53</v>
      </c>
      <c r="D31" s="40" t="s">
        <v>54</v>
      </c>
      <c r="E31" s="41" t="s">
        <v>7</v>
      </c>
      <c r="F31" s="41" t="s">
        <v>18</v>
      </c>
      <c r="G31" s="41" t="s">
        <v>18</v>
      </c>
      <c r="H31" s="41" t="s">
        <v>18</v>
      </c>
      <c r="I31" s="41" t="s">
        <v>18</v>
      </c>
      <c r="J31" s="41" t="s">
        <v>18</v>
      </c>
      <c r="K31" s="41" t="s">
        <v>18</v>
      </c>
      <c r="L31" s="42">
        <v>0</v>
      </c>
      <c r="M31" s="41" t="s">
        <v>18</v>
      </c>
      <c r="N31" s="41" t="s">
        <v>18</v>
      </c>
      <c r="O31" s="41" t="s">
        <v>18</v>
      </c>
      <c r="P31" s="41" t="s">
        <v>18</v>
      </c>
      <c r="Q31" s="42">
        <v>0</v>
      </c>
      <c r="R31" s="41" t="s">
        <v>18</v>
      </c>
      <c r="S31" s="42">
        <f t="shared" si="0"/>
        <v>0</v>
      </c>
      <c r="T31" s="41" t="s">
        <v>18</v>
      </c>
      <c r="U31" s="41" t="s">
        <v>18</v>
      </c>
      <c r="V31" s="41" t="s">
        <v>18</v>
      </c>
      <c r="W31" s="41" t="s">
        <v>18</v>
      </c>
      <c r="X31" s="42">
        <v>0</v>
      </c>
      <c r="Y31" s="41" t="s">
        <v>18</v>
      </c>
      <c r="Z31" s="41" t="s">
        <v>18</v>
      </c>
      <c r="AA31" s="41" t="s">
        <v>18</v>
      </c>
      <c r="AB31" s="41" t="s">
        <v>18</v>
      </c>
      <c r="AC31" s="42">
        <v>0</v>
      </c>
      <c r="AD31" s="41" t="s">
        <v>18</v>
      </c>
      <c r="AE31" s="41" t="s">
        <v>18</v>
      </c>
      <c r="AF31" s="41" t="s">
        <v>18</v>
      </c>
      <c r="AG31" s="41" t="s">
        <v>18</v>
      </c>
      <c r="AH31" s="42">
        <v>0</v>
      </c>
      <c r="AI31" s="41" t="s">
        <v>18</v>
      </c>
      <c r="AJ31" s="41" t="s">
        <v>18</v>
      </c>
      <c r="AK31" s="41" t="s">
        <v>18</v>
      </c>
      <c r="AL31" s="41" t="s">
        <v>18</v>
      </c>
      <c r="AM31" s="42">
        <v>0</v>
      </c>
      <c r="AN31" s="41" t="s">
        <v>18</v>
      </c>
      <c r="AO31" s="41" t="s">
        <v>18</v>
      </c>
      <c r="AP31" s="41" t="s">
        <v>18</v>
      </c>
      <c r="AQ31" s="42">
        <v>0</v>
      </c>
      <c r="AR31" s="41" t="s">
        <v>18</v>
      </c>
      <c r="AS31" s="41" t="s">
        <v>18</v>
      </c>
      <c r="AT31" s="41" t="s">
        <v>18</v>
      </c>
      <c r="AU31" s="42">
        <v>0</v>
      </c>
      <c r="AV31" s="41" t="s">
        <v>18</v>
      </c>
      <c r="AW31" s="41" t="s">
        <v>18</v>
      </c>
      <c r="AX31" s="41" t="s">
        <v>18</v>
      </c>
      <c r="AY31" s="42">
        <v>0</v>
      </c>
      <c r="AZ31" s="41" t="s">
        <v>18</v>
      </c>
      <c r="BA31" s="42">
        <f t="shared" si="1"/>
        <v>0</v>
      </c>
      <c r="BB31" s="50" t="s">
        <v>188</v>
      </c>
      <c r="BC31" s="50" t="s">
        <v>10</v>
      </c>
      <c r="BD31" s="39" t="s">
        <v>10</v>
      </c>
      <c r="BE31" s="50" t="s">
        <v>10</v>
      </c>
      <c r="BF31" s="50" t="s">
        <v>198</v>
      </c>
    </row>
  </sheetData>
  <sheetProtection sheet="1" objects="1" scenarios="1"/>
  <autoFilter ref="A1:BA31">
    <sortState ref="A2:BA31">
      <sortCondition descending="1" ref="BA1:BA31"/>
    </sortState>
  </autoFilter>
  <sortState ref="A2:BA31">
    <sortCondition ref="A1"/>
  </sortState>
  <phoneticPr fontId="6" type="noConversion"/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31"/>
  <sheetViews>
    <sheetView zoomScale="85" zoomScaleNormal="85" workbookViewId="0">
      <pane xSplit="6" ySplit="1" topLeftCell="G19" activePane="bottomRight" state="frozen"/>
      <selection pane="topRight" activeCell="G1" sqref="G1"/>
      <selection pane="bottomLeft" activeCell="A2" sqref="A2"/>
      <selection pane="bottomRight" activeCell="F20" sqref="F20"/>
    </sheetView>
  </sheetViews>
  <sheetFormatPr baseColWidth="10" defaultColWidth="10.7109375" defaultRowHeight="15"/>
  <cols>
    <col min="5" max="5" width="17.5703125" bestFit="1" customWidth="1"/>
    <col min="6" max="6" width="16.5703125" bestFit="1" customWidth="1"/>
    <col min="7" max="7" width="15.140625" bestFit="1" customWidth="1"/>
    <col min="8" max="8" width="15.5703125" bestFit="1" customWidth="1"/>
    <col min="9" max="9" width="18.5703125" customWidth="1"/>
    <col min="10" max="11" width="14.5703125" bestFit="1" customWidth="1"/>
    <col min="15" max="15" width="17" bestFit="1" customWidth="1"/>
  </cols>
  <sheetData>
    <row r="1" spans="1:16" ht="63.75">
      <c r="A1" s="4" t="s">
        <v>0</v>
      </c>
      <c r="B1" s="7" t="s">
        <v>1</v>
      </c>
      <c r="C1" s="4" t="s">
        <v>2</v>
      </c>
      <c r="D1" s="4" t="s">
        <v>3</v>
      </c>
      <c r="E1" s="4" t="s">
        <v>4</v>
      </c>
      <c r="F1" s="4" t="s">
        <v>19</v>
      </c>
      <c r="G1" s="8" t="s">
        <v>156</v>
      </c>
      <c r="H1" s="5" t="s">
        <v>145</v>
      </c>
      <c r="I1" s="6" t="s">
        <v>157</v>
      </c>
      <c r="J1" s="16" t="s">
        <v>159</v>
      </c>
      <c r="K1" s="15" t="s">
        <v>160</v>
      </c>
      <c r="L1" s="14" t="s">
        <v>161</v>
      </c>
      <c r="M1" s="13" t="s">
        <v>148</v>
      </c>
      <c r="N1" s="12" t="s">
        <v>158</v>
      </c>
      <c r="O1" s="9" t="s">
        <v>142</v>
      </c>
      <c r="P1" s="10" t="s">
        <v>162</v>
      </c>
    </row>
    <row r="2" spans="1:16">
      <c r="A2" s="1">
        <f>'BASE COMPLETA'!A2</f>
        <v>10</v>
      </c>
      <c r="B2" s="2" t="str">
        <f>'BASE COMPLETA'!B2</f>
        <v>Los Monos</v>
      </c>
      <c r="C2" s="40" t="str">
        <f>'BASE COMPLETA'!C2</f>
        <v>Caldono</v>
      </c>
      <c r="D2" s="40" t="str">
        <f>'BASE COMPLETA'!D2</f>
        <v>Cauca</v>
      </c>
      <c r="E2" s="40" t="str">
        <f>'BASE COMPLETA'!E2</f>
        <v xml:space="preserve">Mismo Predio </v>
      </c>
      <c r="F2" s="40" t="str">
        <f>'BASE COMPLETA'!F2</f>
        <v>No Aplica</v>
      </c>
      <c r="G2" s="56">
        <f>'BASE COMPLETA'!S2</f>
        <v>0.25</v>
      </c>
      <c r="H2" s="56">
        <f>'BASE COMPLETA'!X2</f>
        <v>0.05</v>
      </c>
      <c r="I2" s="56">
        <f>'BASE COMPLETA'!AC2</f>
        <v>0.05</v>
      </c>
      <c r="J2" s="56">
        <f>'BASE COMPLETA'!AH2</f>
        <v>0.4</v>
      </c>
      <c r="K2" s="56">
        <f>'BASE COMPLETA'!AM2</f>
        <v>0</v>
      </c>
      <c r="L2" s="56">
        <f>'BASE COMPLETA'!AQ2</f>
        <v>0.05</v>
      </c>
      <c r="M2" s="56">
        <f>'BASE COMPLETA'!AU2</f>
        <v>0.1</v>
      </c>
      <c r="N2" s="56">
        <f>'BASE COMPLETA'!AY2</f>
        <v>0.1</v>
      </c>
      <c r="O2" s="3" t="str">
        <f>'BASE COMPLETA'!AZ2</f>
        <v>No Aplica</v>
      </c>
      <c r="P2" s="11">
        <f>SUM(G2:N2)</f>
        <v>1</v>
      </c>
    </row>
    <row r="3" spans="1:16" ht="38.25">
      <c r="A3" s="1">
        <f>'BASE COMPLETA'!A3</f>
        <v>15</v>
      </c>
      <c r="B3" s="2" t="str">
        <f>'BASE COMPLETA'!B3</f>
        <v>Las Colinas</v>
      </c>
      <c r="C3" s="40" t="str">
        <f>'BASE COMPLETA'!C3</f>
        <v>San José del Guaviare</v>
      </c>
      <c r="D3" s="40" t="str">
        <f>'BASE COMPLETA'!D3</f>
        <v>Guaviare</v>
      </c>
      <c r="E3" s="40" t="str">
        <f>'BASE COMPLETA'!E3</f>
        <v xml:space="preserve">Mismo Predio </v>
      </c>
      <c r="F3" s="40" t="str">
        <f>'BASE COMPLETA'!F3</f>
        <v>Agua Linda</v>
      </c>
      <c r="G3" s="56">
        <f>'BASE COMPLETA'!S3</f>
        <v>0.25</v>
      </c>
      <c r="H3" s="56">
        <f>'BASE COMPLETA'!X3</f>
        <v>0.05</v>
      </c>
      <c r="I3" s="56">
        <f>'BASE COMPLETA'!AC3</f>
        <v>0.05</v>
      </c>
      <c r="J3" s="56">
        <f>'BASE COMPLETA'!AH3</f>
        <v>0.4</v>
      </c>
      <c r="K3" s="56">
        <f>'BASE COMPLETA'!AM3</f>
        <v>0</v>
      </c>
      <c r="L3" s="56">
        <f>'BASE COMPLETA'!AQ3</f>
        <v>0.05</v>
      </c>
      <c r="M3" s="56">
        <f>'BASE COMPLETA'!AU3</f>
        <v>0.1</v>
      </c>
      <c r="N3" s="56">
        <f>'BASE COMPLETA'!AY3</f>
        <v>0.1</v>
      </c>
      <c r="O3" s="3">
        <f>'BASE COMPLETA'!AZ3</f>
        <v>552302231</v>
      </c>
      <c r="P3" s="11">
        <f t="shared" ref="P3:P31" si="0">SUM(G3:N3)</f>
        <v>1</v>
      </c>
    </row>
    <row r="4" spans="1:16">
      <c r="A4" s="1">
        <f>'BASE COMPLETA'!A4</f>
        <v>24</v>
      </c>
      <c r="B4" s="2" t="str">
        <f>'BASE COMPLETA'!B4</f>
        <v>La Fila</v>
      </c>
      <c r="C4" s="40" t="str">
        <f>'BASE COMPLETA'!C4</f>
        <v>Icononzo</v>
      </c>
      <c r="D4" s="40" t="str">
        <f>'BASE COMPLETA'!D4</f>
        <v>Tolima</v>
      </c>
      <c r="E4" s="40" t="str">
        <f>'BASE COMPLETA'!E4</f>
        <v xml:space="preserve">Mismo Predio </v>
      </c>
      <c r="F4" s="40" t="str">
        <f>'BASE COMPLETA'!F4</f>
        <v>El Panorama</v>
      </c>
      <c r="G4" s="56">
        <f>'BASE COMPLETA'!S4</f>
        <v>0.25</v>
      </c>
      <c r="H4" s="56">
        <f>'BASE COMPLETA'!X4</f>
        <v>0.05</v>
      </c>
      <c r="I4" s="56">
        <f>'BASE COMPLETA'!AC4</f>
        <v>0.05</v>
      </c>
      <c r="J4" s="56">
        <f>'BASE COMPLETA'!AH4</f>
        <v>0.2</v>
      </c>
      <c r="K4" s="56">
        <f>'BASE COMPLETA'!AM4</f>
        <v>0.2</v>
      </c>
      <c r="L4" s="56">
        <f>'BASE COMPLETA'!AQ4</f>
        <v>0.05</v>
      </c>
      <c r="M4" s="56">
        <f>'BASE COMPLETA'!AU4</f>
        <v>0.1</v>
      </c>
      <c r="N4" s="56">
        <f>'BASE COMPLETA'!AY4</f>
        <v>0.02</v>
      </c>
      <c r="O4" s="3">
        <f>'BASE COMPLETA'!AZ4</f>
        <v>491552300.25</v>
      </c>
      <c r="P4" s="11">
        <f t="shared" si="0"/>
        <v>0.92</v>
      </c>
    </row>
    <row r="5" spans="1:16" ht="25.5">
      <c r="A5" s="1">
        <f>'BASE COMPLETA'!A5</f>
        <v>1</v>
      </c>
      <c r="B5" s="2" t="str">
        <f>'BASE COMPLETA'!B5</f>
        <v>Llano Grande</v>
      </c>
      <c r="C5" s="40" t="str">
        <f>'BASE COMPLETA'!C5</f>
        <v>Dabeiba</v>
      </c>
      <c r="D5" s="40" t="str">
        <f>'BASE COMPLETA'!D5</f>
        <v>Antioquia</v>
      </c>
      <c r="E5" s="40" t="str">
        <f>'BASE COMPLETA'!E5</f>
        <v xml:space="preserve">Mismo Predio </v>
      </c>
      <c r="F5" s="40" t="str">
        <f>'BASE COMPLETA'!F5</f>
        <v>El Llano</v>
      </c>
      <c r="G5" s="56">
        <f>'BASE COMPLETA'!S5</f>
        <v>0.25</v>
      </c>
      <c r="H5" s="56">
        <f>'BASE COMPLETA'!X5</f>
        <v>0.05</v>
      </c>
      <c r="I5" s="56">
        <f>'BASE COMPLETA'!AC5</f>
        <v>0.05</v>
      </c>
      <c r="J5" s="56">
        <f>'BASE COMPLETA'!AH5</f>
        <v>0.2</v>
      </c>
      <c r="K5" s="56">
        <f>'BASE COMPLETA'!AM5</f>
        <v>0.2</v>
      </c>
      <c r="L5" s="56">
        <f>'BASE COMPLETA'!AQ5</f>
        <v>0.01</v>
      </c>
      <c r="M5" s="56">
        <f>'BASE COMPLETA'!AU5</f>
        <v>0</v>
      </c>
      <c r="N5" s="56">
        <f>'BASE COMPLETA'!AY5</f>
        <v>0</v>
      </c>
      <c r="O5" s="3">
        <f>'BASE COMPLETA'!AZ5</f>
        <v>160000000</v>
      </c>
      <c r="P5" s="11">
        <f t="shared" si="0"/>
        <v>0.76</v>
      </c>
    </row>
    <row r="6" spans="1:16" ht="25.5">
      <c r="A6" s="1">
        <f>'BASE COMPLETA'!A6</f>
        <v>20</v>
      </c>
      <c r="B6" s="2" t="str">
        <f>'BASE COMPLETA'!B6</f>
        <v>La Variante</v>
      </c>
      <c r="C6" s="40" t="str">
        <f>'BASE COMPLETA'!C6</f>
        <v>San Andres de Tumaco</v>
      </c>
      <c r="D6" s="40" t="str">
        <f>'BASE COMPLETA'!D6</f>
        <v>Nariño</v>
      </c>
      <c r="E6" s="40" t="str">
        <f>'BASE COMPLETA'!E6</f>
        <v>Traslado Concertado</v>
      </c>
      <c r="F6" s="40" t="str">
        <f>'BASE COMPLETA'!F6</f>
        <v>Chillalde</v>
      </c>
      <c r="G6" s="56">
        <f>'BASE COMPLETA'!S6</f>
        <v>0.25</v>
      </c>
      <c r="H6" s="56">
        <f>'BASE COMPLETA'!X6</f>
        <v>0.05</v>
      </c>
      <c r="I6" s="56">
        <f>'BASE COMPLETA'!AC6</f>
        <v>0.05</v>
      </c>
      <c r="J6" s="56">
        <f>'BASE COMPLETA'!AH6</f>
        <v>0.4</v>
      </c>
      <c r="K6" s="56">
        <f>'BASE COMPLETA'!AM6</f>
        <v>0</v>
      </c>
      <c r="L6" s="56">
        <f>'BASE COMPLETA'!AQ6</f>
        <v>0.01</v>
      </c>
      <c r="M6" s="56">
        <f>'BASE COMPLETA'!AU6</f>
        <v>0</v>
      </c>
      <c r="N6" s="56">
        <f>'BASE COMPLETA'!AY6</f>
        <v>0</v>
      </c>
      <c r="O6" s="3">
        <f>'BASE COMPLETA'!AZ6</f>
        <v>82365000</v>
      </c>
      <c r="P6" s="11">
        <f t="shared" si="0"/>
        <v>0.76</v>
      </c>
    </row>
    <row r="7" spans="1:16" ht="25.5">
      <c r="A7" s="1">
        <f>'BASE COMPLETA'!A7</f>
        <v>20</v>
      </c>
      <c r="B7" s="2" t="str">
        <f>'BASE COMPLETA'!B7</f>
        <v>La Variante</v>
      </c>
      <c r="C7" s="40" t="str">
        <f>'BASE COMPLETA'!C7</f>
        <v>San Andres de Tumaco</v>
      </c>
      <c r="D7" s="40" t="str">
        <f>'BASE COMPLETA'!D7</f>
        <v>Nariño</v>
      </c>
      <c r="E7" s="40" t="str">
        <f>'BASE COMPLETA'!E7</f>
        <v>Traslado Concertado</v>
      </c>
      <c r="F7" s="40" t="str">
        <f>'BASE COMPLETA'!F7</f>
        <v>La Florida</v>
      </c>
      <c r="G7" s="56">
        <f>'BASE COMPLETA'!S7</f>
        <v>0.25</v>
      </c>
      <c r="H7" s="56">
        <f>'BASE COMPLETA'!X7</f>
        <v>0.05</v>
      </c>
      <c r="I7" s="56">
        <f>'BASE COMPLETA'!AC7</f>
        <v>0.05</v>
      </c>
      <c r="J7" s="56">
        <f>'BASE COMPLETA'!AH7</f>
        <v>0.4</v>
      </c>
      <c r="K7" s="56">
        <f>'BASE COMPLETA'!AM7</f>
        <v>0</v>
      </c>
      <c r="L7" s="56">
        <f>'BASE COMPLETA'!AQ7</f>
        <v>0.01</v>
      </c>
      <c r="M7" s="56">
        <f>'BASE COMPLETA'!AU7</f>
        <v>0</v>
      </c>
      <c r="N7" s="56">
        <f>'BASE COMPLETA'!AY7</f>
        <v>0</v>
      </c>
      <c r="O7" s="3">
        <f>'BASE COMPLETA'!AZ7</f>
        <v>82750000</v>
      </c>
      <c r="P7" s="11">
        <f t="shared" si="0"/>
        <v>0.76</v>
      </c>
    </row>
    <row r="8" spans="1:16">
      <c r="A8" s="1">
        <f>'BASE COMPLETA'!A8</f>
        <v>8</v>
      </c>
      <c r="B8" s="2" t="str">
        <f>'BASE COMPLETA'!B8</f>
        <v>El Estrecho</v>
      </c>
      <c r="C8" s="40" t="str">
        <f>'BASE COMPLETA'!C8</f>
        <v>Patía</v>
      </c>
      <c r="D8" s="40" t="str">
        <f>'BASE COMPLETA'!D8</f>
        <v>Cauca</v>
      </c>
      <c r="E8" s="40" t="str">
        <f>'BASE COMPLETA'!E8</f>
        <v xml:space="preserve">Mismo Predio </v>
      </c>
      <c r="F8" s="40" t="str">
        <f>'BASE COMPLETA'!F8</f>
        <v>Payandeces Dos</v>
      </c>
      <c r="G8" s="56">
        <f>'BASE COMPLETA'!S8</f>
        <v>0.25</v>
      </c>
      <c r="H8" s="56">
        <f>'BASE COMPLETA'!X8</f>
        <v>0.05</v>
      </c>
      <c r="I8" s="56">
        <f>'BASE COMPLETA'!AC8</f>
        <v>0.03</v>
      </c>
      <c r="J8" s="56">
        <f>'BASE COMPLETA'!AH8</f>
        <v>0.4</v>
      </c>
      <c r="K8" s="56">
        <f>'BASE COMPLETA'!AM8</f>
        <v>0</v>
      </c>
      <c r="L8" s="56">
        <f>'BASE COMPLETA'!AQ8</f>
        <v>0.01</v>
      </c>
      <c r="M8" s="56">
        <f>'BASE COMPLETA'!AU8</f>
        <v>0</v>
      </c>
      <c r="N8" s="56">
        <f>'BASE COMPLETA'!AY8</f>
        <v>0</v>
      </c>
      <c r="O8" s="3">
        <f>'BASE COMPLETA'!AZ8</f>
        <v>800000000</v>
      </c>
      <c r="P8" s="11">
        <f t="shared" si="0"/>
        <v>0.74</v>
      </c>
    </row>
    <row r="9" spans="1:16" ht="38.25">
      <c r="A9" s="1">
        <f>'BASE COMPLETA'!A9</f>
        <v>16</v>
      </c>
      <c r="B9" s="2" t="str">
        <f>'BASE COMPLETA'!B9</f>
        <v>Charras</v>
      </c>
      <c r="C9" s="40" t="str">
        <f>'BASE COMPLETA'!C9</f>
        <v>San José del Guaviare</v>
      </c>
      <c r="D9" s="40" t="str">
        <f>'BASE COMPLETA'!D9</f>
        <v>Guaviare</v>
      </c>
      <c r="E9" s="40" t="str">
        <f>'BASE COMPLETA'!E9</f>
        <v>Traslado Concertado</v>
      </c>
      <c r="F9" s="40" t="str">
        <f>'BASE COMPLETA'!F9</f>
        <v>Loma Linda</v>
      </c>
      <c r="G9" s="56">
        <f>'BASE COMPLETA'!S9</f>
        <v>0.25</v>
      </c>
      <c r="H9" s="56">
        <f>'BASE COMPLETA'!X9</f>
        <v>0.05</v>
      </c>
      <c r="I9" s="56">
        <f>'BASE COMPLETA'!AC9</f>
        <v>0.03</v>
      </c>
      <c r="J9" s="56">
        <f>'BASE COMPLETA'!AH9</f>
        <v>0.35</v>
      </c>
      <c r="K9" s="56">
        <f>'BASE COMPLETA'!AM9</f>
        <v>0</v>
      </c>
      <c r="L9" s="56">
        <f>'BASE COMPLETA'!AQ9</f>
        <v>0</v>
      </c>
      <c r="M9" s="56">
        <f>'BASE COMPLETA'!AU9</f>
        <v>0</v>
      </c>
      <c r="N9" s="56">
        <f>'BASE COMPLETA'!AY9</f>
        <v>0</v>
      </c>
      <c r="O9" s="3">
        <f>'BASE COMPLETA'!AZ9</f>
        <v>700000000</v>
      </c>
      <c r="P9" s="11">
        <f t="shared" si="0"/>
        <v>0.67999999999999994</v>
      </c>
    </row>
    <row r="10" spans="1:16" ht="25.5">
      <c r="A10" s="1">
        <f>'BASE COMPLETA'!A10</f>
        <v>20</v>
      </c>
      <c r="B10" s="2" t="str">
        <f>'BASE COMPLETA'!B10</f>
        <v>La Variante</v>
      </c>
      <c r="C10" s="40" t="str">
        <f>'BASE COMPLETA'!C10</f>
        <v>San Andres de Tumaco</v>
      </c>
      <c r="D10" s="40" t="str">
        <f>'BASE COMPLETA'!D10</f>
        <v>Nariño</v>
      </c>
      <c r="E10" s="40" t="str">
        <f>'BASE COMPLETA'!E10</f>
        <v>Traslado Concertado</v>
      </c>
      <c r="F10" s="40" t="str">
        <f>'BASE COMPLETA'!F10</f>
        <v>Santo Domingo</v>
      </c>
      <c r="G10" s="56">
        <f>'BASE COMPLETA'!S10</f>
        <v>0.25</v>
      </c>
      <c r="H10" s="56">
        <f>'BASE COMPLETA'!X10</f>
        <v>0.05</v>
      </c>
      <c r="I10" s="56">
        <f>'BASE COMPLETA'!AC10</f>
        <v>0.05</v>
      </c>
      <c r="J10" s="56">
        <f>'BASE COMPLETA'!AH10</f>
        <v>0.2</v>
      </c>
      <c r="K10" s="56">
        <f>'BASE COMPLETA'!AM10</f>
        <v>0.01</v>
      </c>
      <c r="L10" s="56">
        <f>'BASE COMPLETA'!AQ10</f>
        <v>0</v>
      </c>
      <c r="M10" s="56">
        <f>'BASE COMPLETA'!AU10</f>
        <v>0</v>
      </c>
      <c r="N10" s="56">
        <f>'BASE COMPLETA'!AY10</f>
        <v>0</v>
      </c>
      <c r="O10" s="3">
        <f>'BASE COMPLETA'!AZ10</f>
        <v>298750000</v>
      </c>
      <c r="P10" s="11">
        <f t="shared" si="0"/>
        <v>0.56000000000000005</v>
      </c>
    </row>
    <row r="11" spans="1:16">
      <c r="A11" s="1">
        <f>'BASE COMPLETA'!A11</f>
        <v>23</v>
      </c>
      <c r="B11" s="2" t="str">
        <f>'BASE COMPLETA'!B11</f>
        <v>El Oso</v>
      </c>
      <c r="C11" s="40" t="str">
        <f>'BASE COMPLETA'!C11</f>
        <v>Planadas</v>
      </c>
      <c r="D11" s="40" t="str">
        <f>'BASE COMPLETA'!D11</f>
        <v>Tolima</v>
      </c>
      <c r="E11" s="40" t="str">
        <f>'BASE COMPLETA'!E11</f>
        <v xml:space="preserve">Mismo Predio </v>
      </c>
      <c r="F11" s="40" t="str">
        <f>'BASE COMPLETA'!F11</f>
        <v>El Berlín</v>
      </c>
      <c r="G11" s="56">
        <f>'BASE COMPLETA'!S11</f>
        <v>0.25</v>
      </c>
      <c r="H11" s="56">
        <f>'BASE COMPLETA'!X11</f>
        <v>0.05</v>
      </c>
      <c r="I11" s="56">
        <f>'BASE COMPLETA'!AC11</f>
        <v>0.05</v>
      </c>
      <c r="J11" s="56">
        <f>'BASE COMPLETA'!AH11</f>
        <v>0.2</v>
      </c>
      <c r="K11" s="56">
        <f>'BASE COMPLETA'!AM11</f>
        <v>0.01</v>
      </c>
      <c r="L11" s="56">
        <f>'BASE COMPLETA'!AQ11</f>
        <v>0</v>
      </c>
      <c r="M11" s="56">
        <f>'BASE COMPLETA'!AU11</f>
        <v>0</v>
      </c>
      <c r="N11" s="56">
        <f>'BASE COMPLETA'!AY11</f>
        <v>0</v>
      </c>
      <c r="O11" s="3">
        <f>'BASE COMPLETA'!AZ11</f>
        <v>82105590</v>
      </c>
      <c r="P11" s="11">
        <f t="shared" si="0"/>
        <v>0.56000000000000005</v>
      </c>
    </row>
    <row r="12" spans="1:16">
      <c r="A12" s="1">
        <f>'BASE COMPLETA'!A12</f>
        <v>5</v>
      </c>
      <c r="B12" s="2" t="str">
        <f>'BASE COMPLETA'!B12</f>
        <v>Filipinas</v>
      </c>
      <c r="C12" s="40" t="str">
        <f>'BASE COMPLETA'!C12</f>
        <v>Arauquita</v>
      </c>
      <c r="D12" s="40" t="str">
        <f>'BASE COMPLETA'!D12</f>
        <v>Arauca</v>
      </c>
      <c r="E12" s="40" t="str">
        <f>'BASE COMPLETA'!E12</f>
        <v xml:space="preserve">Mismo Predio </v>
      </c>
      <c r="F12" s="40" t="str">
        <f>'BASE COMPLETA'!F12</f>
        <v>La Esperanza</v>
      </c>
      <c r="G12" s="56">
        <f>'BASE COMPLETA'!S12</f>
        <v>0.25</v>
      </c>
      <c r="H12" s="56">
        <f>'BASE COMPLETA'!X12</f>
        <v>0.05</v>
      </c>
      <c r="I12" s="56">
        <f>'BASE COMPLETA'!AC12</f>
        <v>0.02</v>
      </c>
      <c r="J12" s="56">
        <f>'BASE COMPLETA'!AH12</f>
        <v>0.15</v>
      </c>
      <c r="K12" s="56">
        <f>'BASE COMPLETA'!AM12</f>
        <v>0.01</v>
      </c>
      <c r="L12" s="56">
        <f>'BASE COMPLETA'!AQ12</f>
        <v>0</v>
      </c>
      <c r="M12" s="56">
        <f>'BASE COMPLETA'!AU12</f>
        <v>0</v>
      </c>
      <c r="N12" s="56">
        <f>'BASE COMPLETA'!AY12</f>
        <v>0</v>
      </c>
      <c r="O12" s="3">
        <f>'BASE COMPLETA'!AZ12</f>
        <v>1750000000</v>
      </c>
      <c r="P12" s="11">
        <f t="shared" si="0"/>
        <v>0.48</v>
      </c>
    </row>
    <row r="13" spans="1:16" ht="25.5">
      <c r="A13" s="1">
        <f>'BASE COMPLETA'!A13</f>
        <v>3</v>
      </c>
      <c r="B13" s="2" t="str">
        <f>'BASE COMPLETA'!B13</f>
        <v>Mutatá</v>
      </c>
      <c r="C13" s="40" t="str">
        <f>'BASE COMPLETA'!C13</f>
        <v>Mutatá</v>
      </c>
      <c r="D13" s="40" t="str">
        <f>'BASE COMPLETA'!D13</f>
        <v>Antioquia</v>
      </c>
      <c r="E13" s="40" t="str">
        <f>'BASE COMPLETA'!E13</f>
        <v>Traslado Concertado</v>
      </c>
      <c r="F13" s="40" t="str">
        <f>'BASE COMPLETA'!F13</f>
        <v>Becuarando</v>
      </c>
      <c r="G13" s="56">
        <f>'BASE COMPLETA'!S13</f>
        <v>0.25</v>
      </c>
      <c r="H13" s="56">
        <f>'BASE COMPLETA'!X13</f>
        <v>0.05</v>
      </c>
      <c r="I13" s="56">
        <f>'BASE COMPLETA'!AC13</f>
        <v>0.02</v>
      </c>
      <c r="J13" s="56">
        <f>'BASE COMPLETA'!AH13</f>
        <v>0.12</v>
      </c>
      <c r="K13" s="56">
        <f>'BASE COMPLETA'!AM13</f>
        <v>0</v>
      </c>
      <c r="L13" s="56">
        <f>'BASE COMPLETA'!AQ13</f>
        <v>0</v>
      </c>
      <c r="M13" s="56">
        <f>'BASE COMPLETA'!AU13</f>
        <v>0</v>
      </c>
      <c r="N13" s="56">
        <f>'BASE COMPLETA'!AY13</f>
        <v>0</v>
      </c>
      <c r="O13" s="3">
        <f>'BASE COMPLETA'!AZ13</f>
        <v>1750000000</v>
      </c>
      <c r="P13" s="11">
        <f t="shared" si="0"/>
        <v>0.44</v>
      </c>
    </row>
    <row r="14" spans="1:16" ht="25.5">
      <c r="A14" s="46">
        <f>'BASE COMPLETA'!A14</f>
        <v>3</v>
      </c>
      <c r="B14" s="47" t="str">
        <f>'BASE COMPLETA'!B14</f>
        <v>Mutatá</v>
      </c>
      <c r="C14" s="47" t="str">
        <f>'BASE COMPLETA'!C14</f>
        <v>Mutatá</v>
      </c>
      <c r="D14" s="47" t="str">
        <f>'BASE COMPLETA'!D14</f>
        <v>Antioquia</v>
      </c>
      <c r="E14" s="47" t="str">
        <f>'BASE COMPLETA'!E14</f>
        <v>Traslado Concertado</v>
      </c>
      <c r="F14" s="47" t="str">
        <f>'BASE COMPLETA'!F14</f>
        <v>El Porvenir</v>
      </c>
      <c r="G14" s="56">
        <f>'BASE COMPLETA'!S14</f>
        <v>0.25</v>
      </c>
      <c r="H14" s="56">
        <f>'BASE COMPLETA'!X14</f>
        <v>0.05</v>
      </c>
      <c r="I14" s="56">
        <f>'BASE COMPLETA'!AC14</f>
        <v>0.02</v>
      </c>
      <c r="J14" s="56">
        <f>'BASE COMPLETA'!AH14</f>
        <v>0.12</v>
      </c>
      <c r="K14" s="56">
        <f>'BASE COMPLETA'!AM14</f>
        <v>0</v>
      </c>
      <c r="L14" s="56">
        <f>'BASE COMPLETA'!AQ14</f>
        <v>0</v>
      </c>
      <c r="M14" s="56">
        <f>'BASE COMPLETA'!AU14</f>
        <v>0</v>
      </c>
      <c r="N14" s="56">
        <f>'BASE COMPLETA'!AY14</f>
        <v>0</v>
      </c>
      <c r="O14" s="60">
        <f>'BASE COMPLETA'!AZ14</f>
        <v>85000000</v>
      </c>
      <c r="P14" s="11">
        <f t="shared" si="0"/>
        <v>0.44</v>
      </c>
    </row>
    <row r="15" spans="1:16" ht="38.25">
      <c r="A15" s="1">
        <f>'BASE COMPLETA'!A15</f>
        <v>6</v>
      </c>
      <c r="B15" s="2" t="str">
        <f>'BASE COMPLETA'!B15</f>
        <v>Miravalle</v>
      </c>
      <c r="C15" s="40" t="str">
        <f>'BASE COMPLETA'!C15</f>
        <v>San Vicente del Caguán</v>
      </c>
      <c r="D15" s="40" t="str">
        <f>'BASE COMPLETA'!D15</f>
        <v>Caquetá</v>
      </c>
      <c r="E15" s="40" t="str">
        <f>'BASE COMPLETA'!E15</f>
        <v xml:space="preserve">Mismo Predio </v>
      </c>
      <c r="F15" s="40" t="str">
        <f>'BASE COMPLETA'!F15</f>
        <v>La Barcelona</v>
      </c>
      <c r="G15" s="56">
        <f>'BASE COMPLETA'!S15</f>
        <v>0.25</v>
      </c>
      <c r="H15" s="56">
        <f>'BASE COMPLETA'!X15</f>
        <v>0</v>
      </c>
      <c r="I15" s="56">
        <f>'BASE COMPLETA'!AC15</f>
        <v>0.01</v>
      </c>
      <c r="J15" s="56">
        <f>'BASE COMPLETA'!AH15</f>
        <v>0.15</v>
      </c>
      <c r="K15" s="56">
        <f>'BASE COMPLETA'!AM15</f>
        <v>0</v>
      </c>
      <c r="L15" s="56">
        <f>'BASE COMPLETA'!AQ15</f>
        <v>0</v>
      </c>
      <c r="M15" s="56">
        <f>'BASE COMPLETA'!AU15</f>
        <v>0</v>
      </c>
      <c r="N15" s="56">
        <f>'BASE COMPLETA'!AY15</f>
        <v>0</v>
      </c>
      <c r="O15" s="3" t="str">
        <f>'BASE COMPLETA'!AZ15</f>
        <v>Pendiente</v>
      </c>
      <c r="P15" s="11">
        <f t="shared" si="0"/>
        <v>0.41000000000000003</v>
      </c>
    </row>
    <row r="16" spans="1:16" ht="38.25">
      <c r="A16" s="1">
        <f>'BASE COMPLETA'!A16</f>
        <v>6</v>
      </c>
      <c r="B16" s="2" t="str">
        <f>'BASE COMPLETA'!B16</f>
        <v>Miravalle</v>
      </c>
      <c r="C16" s="40" t="str">
        <f>'BASE COMPLETA'!C16</f>
        <v>San Vicente del Caguán</v>
      </c>
      <c r="D16" s="40" t="str">
        <f>'BASE COMPLETA'!D16</f>
        <v>Caquetá</v>
      </c>
      <c r="E16" s="40" t="str">
        <f>'BASE COMPLETA'!E16</f>
        <v xml:space="preserve">Mismo Predio </v>
      </c>
      <c r="F16" s="40" t="str">
        <f>'BASE COMPLETA'!F16</f>
        <v>La Esmeralda Uno</v>
      </c>
      <c r="G16" s="56">
        <f>'BASE COMPLETA'!S16</f>
        <v>0.25</v>
      </c>
      <c r="H16" s="56">
        <f>'BASE COMPLETA'!X16</f>
        <v>0</v>
      </c>
      <c r="I16" s="56">
        <f>'BASE COMPLETA'!AC16</f>
        <v>0.01</v>
      </c>
      <c r="J16" s="56">
        <f>'BASE COMPLETA'!AH16</f>
        <v>0.15</v>
      </c>
      <c r="K16" s="56">
        <f>'BASE COMPLETA'!AM16</f>
        <v>0</v>
      </c>
      <c r="L16" s="56">
        <f>'BASE COMPLETA'!AQ16</f>
        <v>0</v>
      </c>
      <c r="M16" s="56">
        <f>'BASE COMPLETA'!AU16</f>
        <v>0</v>
      </c>
      <c r="N16" s="56">
        <f>'BASE COMPLETA'!AY16</f>
        <v>0</v>
      </c>
      <c r="O16" s="3" t="str">
        <f>'BASE COMPLETA'!AZ16</f>
        <v>Pendiente</v>
      </c>
      <c r="P16" s="11">
        <f t="shared" si="0"/>
        <v>0.41000000000000003</v>
      </c>
    </row>
    <row r="17" spans="1:16" ht="38.25">
      <c r="A17" s="1">
        <f>'BASE COMPLETA'!A17</f>
        <v>6</v>
      </c>
      <c r="B17" s="2" t="str">
        <f>'BASE COMPLETA'!B17</f>
        <v>Miravalle</v>
      </c>
      <c r="C17" s="40" t="str">
        <f>'BASE COMPLETA'!C17</f>
        <v>San Vicente del Caguán</v>
      </c>
      <c r="D17" s="40" t="str">
        <f>'BASE COMPLETA'!D17</f>
        <v>Caquetá</v>
      </c>
      <c r="E17" s="40" t="str">
        <f>'BASE COMPLETA'!E17</f>
        <v xml:space="preserve">Mismo Predio </v>
      </c>
      <c r="F17" s="40" t="str">
        <f>'BASE COMPLETA'!F17</f>
        <v>El Salado</v>
      </c>
      <c r="G17" s="56">
        <f>'BASE COMPLETA'!S17</f>
        <v>0.25</v>
      </c>
      <c r="H17" s="56">
        <f>'BASE COMPLETA'!X17</f>
        <v>0</v>
      </c>
      <c r="I17" s="56">
        <f>'BASE COMPLETA'!AC17</f>
        <v>0.01</v>
      </c>
      <c r="J17" s="56">
        <f>'BASE COMPLETA'!AH17</f>
        <v>0.15</v>
      </c>
      <c r="K17" s="56">
        <f>'BASE COMPLETA'!AM17</f>
        <v>0</v>
      </c>
      <c r="L17" s="56">
        <f>'BASE COMPLETA'!AQ17</f>
        <v>0</v>
      </c>
      <c r="M17" s="56">
        <f>'BASE COMPLETA'!AU17</f>
        <v>0</v>
      </c>
      <c r="N17" s="56">
        <f>'BASE COMPLETA'!AY17</f>
        <v>0</v>
      </c>
      <c r="O17" s="3" t="str">
        <f>'BASE COMPLETA'!AZ17</f>
        <v>Pendiente</v>
      </c>
      <c r="P17" s="11">
        <f t="shared" si="0"/>
        <v>0.41000000000000003</v>
      </c>
    </row>
    <row r="18" spans="1:16" ht="25.5">
      <c r="A18" s="1">
        <f>'BASE COMPLETA'!A18</f>
        <v>19</v>
      </c>
      <c r="B18" s="2" t="str">
        <f>'BASE COMPLETA'!B18</f>
        <v>La Reforma</v>
      </c>
      <c r="C18" s="40" t="str">
        <f>'BASE COMPLETA'!C18</f>
        <v>Vistahermosa</v>
      </c>
      <c r="D18" s="40" t="str">
        <f>'BASE COMPLETA'!D18</f>
        <v>Meta</v>
      </c>
      <c r="E18" s="40" t="str">
        <f>'BASE COMPLETA'!E18</f>
        <v xml:space="preserve">Mismo Predio </v>
      </c>
      <c r="F18" s="40" t="str">
        <f>'BASE COMPLETA'!F18</f>
        <v>Las Palmas</v>
      </c>
      <c r="G18" s="56">
        <f>'BASE COMPLETA'!S18</f>
        <v>0.25</v>
      </c>
      <c r="H18" s="56">
        <f>'BASE COMPLETA'!X18</f>
        <v>0</v>
      </c>
      <c r="I18" s="56">
        <f>'BASE COMPLETA'!AC18</f>
        <v>0.01</v>
      </c>
      <c r="J18" s="56">
        <f>'BASE COMPLETA'!AH18</f>
        <v>0.15</v>
      </c>
      <c r="K18" s="56">
        <f>'BASE COMPLETA'!AM18</f>
        <v>0</v>
      </c>
      <c r="L18" s="56">
        <f>'BASE COMPLETA'!AQ18</f>
        <v>0</v>
      </c>
      <c r="M18" s="56">
        <f>'BASE COMPLETA'!AU18</f>
        <v>0</v>
      </c>
      <c r="N18" s="56">
        <f>'BASE COMPLETA'!AY18</f>
        <v>0</v>
      </c>
      <c r="O18" s="3" t="str">
        <f>'BASE COMPLETA'!AZ18</f>
        <v>Pendiente</v>
      </c>
      <c r="P18" s="11">
        <f t="shared" si="0"/>
        <v>0.41000000000000003</v>
      </c>
    </row>
    <row r="19" spans="1:16" ht="25.5">
      <c r="A19" s="1">
        <f>'BASE COMPLETA'!A19</f>
        <v>4</v>
      </c>
      <c r="B19" s="2" t="str">
        <f>'BASE COMPLETA'!B19</f>
        <v>La Plancha</v>
      </c>
      <c r="C19" s="40" t="str">
        <f>'BASE COMPLETA'!C19</f>
        <v>Anorí</v>
      </c>
      <c r="D19" s="40" t="str">
        <f>'BASE COMPLETA'!D19</f>
        <v>Antioquia</v>
      </c>
      <c r="E19" s="40" t="str">
        <f>'BASE COMPLETA'!E19</f>
        <v>Traslado Concertado</v>
      </c>
      <c r="F19" s="40" t="str">
        <f>'BASE COMPLETA'!F19</f>
        <v>Santa Ana</v>
      </c>
      <c r="G19" s="56">
        <f>'BASE COMPLETA'!S19</f>
        <v>0.25</v>
      </c>
      <c r="H19" s="56">
        <f>'BASE COMPLETA'!X19</f>
        <v>0.05</v>
      </c>
      <c r="I19" s="56">
        <f>'BASE COMPLETA'!AC19</f>
        <v>0.03</v>
      </c>
      <c r="J19" s="56">
        <f>'BASE COMPLETA'!AH19</f>
        <v>0.05</v>
      </c>
      <c r="K19" s="56">
        <f>'BASE COMPLETA'!AM19</f>
        <v>0</v>
      </c>
      <c r="L19" s="56">
        <f>'BASE COMPLETA'!AQ19</f>
        <v>0</v>
      </c>
      <c r="M19" s="56">
        <f>'BASE COMPLETA'!AU19</f>
        <v>0</v>
      </c>
      <c r="N19" s="56">
        <f>'BASE COMPLETA'!AY19</f>
        <v>0</v>
      </c>
      <c r="O19" s="3">
        <f>'BASE COMPLETA'!AZ19</f>
        <v>200000000</v>
      </c>
      <c r="P19" s="11">
        <f t="shared" si="0"/>
        <v>0.37999999999999995</v>
      </c>
    </row>
    <row r="20" spans="1:16" ht="25.5">
      <c r="A20" s="1">
        <f>'BASE COMPLETA'!A20</f>
        <v>14</v>
      </c>
      <c r="B20" s="2" t="str">
        <f>'BASE COMPLETA'!B20</f>
        <v>Pondores</v>
      </c>
      <c r="C20" s="40" t="str">
        <f>'BASE COMPLETA'!C20</f>
        <v>Fonseca</v>
      </c>
      <c r="D20" s="40" t="str">
        <f>'BASE COMPLETA'!D20</f>
        <v>La Guajira</v>
      </c>
      <c r="E20" s="40" t="str">
        <f>'BASE COMPLETA'!E20</f>
        <v>Traslado Concertado</v>
      </c>
      <c r="F20" s="40" t="str">
        <f>'BASE COMPLETA'!F20</f>
        <v>Portobello</v>
      </c>
      <c r="G20" s="56">
        <f>'BASE COMPLETA'!S20</f>
        <v>0.25</v>
      </c>
      <c r="H20" s="56">
        <f>'BASE COMPLETA'!X20</f>
        <v>0.05</v>
      </c>
      <c r="I20" s="56">
        <f>'BASE COMPLETA'!AC20</f>
        <v>0.05</v>
      </c>
      <c r="J20" s="56">
        <f>'BASE COMPLETA'!AH20</f>
        <v>0</v>
      </c>
      <c r="K20" s="56">
        <f>'BASE COMPLETA'!AM20</f>
        <v>0</v>
      </c>
      <c r="L20" s="56">
        <f>'BASE COMPLETA'!AQ20</f>
        <v>0</v>
      </c>
      <c r="M20" s="56">
        <f>'BASE COMPLETA'!AU20</f>
        <v>0</v>
      </c>
      <c r="N20" s="56">
        <f>'BASE COMPLETA'!AY20</f>
        <v>0</v>
      </c>
      <c r="O20" s="3">
        <f>'BASE COMPLETA'!AZ20</f>
        <v>475000000</v>
      </c>
      <c r="P20" s="11">
        <f t="shared" si="0"/>
        <v>0.35</v>
      </c>
    </row>
    <row r="21" spans="1:16" ht="25.5">
      <c r="A21" s="1">
        <f>'BASE COMPLETA'!A21</f>
        <v>17</v>
      </c>
      <c r="B21" s="2" t="str">
        <f>'BASE COMPLETA'!B21</f>
        <v>Yarí</v>
      </c>
      <c r="C21" s="40" t="str">
        <f>'BASE COMPLETA'!C21</f>
        <v>La Macarena</v>
      </c>
      <c r="D21" s="40" t="str">
        <f>'BASE COMPLETA'!D21</f>
        <v>Meta</v>
      </c>
      <c r="E21" s="40" t="str">
        <f>'BASE COMPLETA'!E21</f>
        <v>Traslado Concertado</v>
      </c>
      <c r="F21" s="40" t="str">
        <f>'BASE COMPLETA'!F21</f>
        <v>El Porvenir</v>
      </c>
      <c r="G21" s="56">
        <f>'BASE COMPLETA'!S21</f>
        <v>0.25</v>
      </c>
      <c r="H21" s="56">
        <f>'BASE COMPLETA'!X21</f>
        <v>0.05</v>
      </c>
      <c r="I21" s="56">
        <f>'BASE COMPLETA'!AC21</f>
        <v>0.03</v>
      </c>
      <c r="J21" s="56">
        <f>'BASE COMPLETA'!AH21</f>
        <v>0</v>
      </c>
      <c r="K21" s="56">
        <f>'BASE COMPLETA'!AM21</f>
        <v>0</v>
      </c>
      <c r="L21" s="56">
        <f>'BASE COMPLETA'!AQ21</f>
        <v>0</v>
      </c>
      <c r="M21" s="56">
        <f>'BASE COMPLETA'!AU21</f>
        <v>0</v>
      </c>
      <c r="N21" s="56">
        <f>'BASE COMPLETA'!AY21</f>
        <v>0</v>
      </c>
      <c r="O21" s="3">
        <f>'BASE COMPLETA'!AZ21</f>
        <v>1200000000</v>
      </c>
      <c r="P21" s="11">
        <f t="shared" si="0"/>
        <v>0.32999999999999996</v>
      </c>
    </row>
    <row r="22" spans="1:16">
      <c r="A22" s="1">
        <f>'BASE COMPLETA'!A22</f>
        <v>18</v>
      </c>
      <c r="B22" s="2" t="str">
        <f>'BASE COMPLETA'!B22</f>
        <v>La Guajira</v>
      </c>
      <c r="C22" s="40" t="str">
        <f>'BASE COMPLETA'!C22</f>
        <v>Mesetas</v>
      </c>
      <c r="D22" s="40" t="str">
        <f>'BASE COMPLETA'!D22</f>
        <v>Meta</v>
      </c>
      <c r="E22" s="40" t="str">
        <f>'BASE COMPLETA'!E22</f>
        <v xml:space="preserve">Mismo Predio </v>
      </c>
      <c r="F22" s="40" t="str">
        <f>'BASE COMPLETA'!F22</f>
        <v>El Cortijo Dos</v>
      </c>
      <c r="G22" s="56">
        <f>'BASE COMPLETA'!S22</f>
        <v>0.25</v>
      </c>
      <c r="H22" s="56">
        <f>'BASE COMPLETA'!X22</f>
        <v>0.05</v>
      </c>
      <c r="I22" s="56">
        <f>'BASE COMPLETA'!AC22</f>
        <v>0.01</v>
      </c>
      <c r="J22" s="56">
        <f>'BASE COMPLETA'!AH22</f>
        <v>0</v>
      </c>
      <c r="K22" s="56">
        <f>'BASE COMPLETA'!AM22</f>
        <v>0</v>
      </c>
      <c r="L22" s="56">
        <f>'BASE COMPLETA'!AQ22</f>
        <v>0</v>
      </c>
      <c r="M22" s="56">
        <f>'BASE COMPLETA'!AU22</f>
        <v>0</v>
      </c>
      <c r="N22" s="56">
        <f>'BASE COMPLETA'!AY22</f>
        <v>0</v>
      </c>
      <c r="O22" s="3">
        <f>'BASE COMPLETA'!AZ22</f>
        <v>500000000</v>
      </c>
      <c r="P22" s="11">
        <f t="shared" si="0"/>
        <v>0.31</v>
      </c>
    </row>
    <row r="23" spans="1:16" ht="25.5">
      <c r="A23" s="1">
        <f>'BASE COMPLETA'!A23</f>
        <v>21</v>
      </c>
      <c r="B23" s="2" t="str">
        <f>'BASE COMPLETA'!B23</f>
        <v>Caño El Indio</v>
      </c>
      <c r="C23" s="40" t="str">
        <f>'BASE COMPLETA'!C23</f>
        <v>Tibú</v>
      </c>
      <c r="D23" s="40" t="str">
        <f>'BASE COMPLETA'!D23</f>
        <v>Norte de Santander</v>
      </c>
      <c r="E23" s="40" t="str">
        <f>'BASE COMPLETA'!E23</f>
        <v>Traslado Concertado</v>
      </c>
      <c r="F23" s="40" t="str">
        <f>'BASE COMPLETA'!F23</f>
        <v>Paraje de Palmeras</v>
      </c>
      <c r="G23" s="56">
        <f>'BASE COMPLETA'!S23</f>
        <v>0.25</v>
      </c>
      <c r="H23" s="56">
        <f>'BASE COMPLETA'!X23</f>
        <v>0.05</v>
      </c>
      <c r="I23" s="56">
        <f>'BASE COMPLETA'!AC23</f>
        <v>0</v>
      </c>
      <c r="J23" s="56">
        <f>'BASE COMPLETA'!AH23</f>
        <v>0</v>
      </c>
      <c r="K23" s="56">
        <f>'BASE COMPLETA'!AM23</f>
        <v>0</v>
      </c>
      <c r="L23" s="56">
        <f>'BASE COMPLETA'!AQ23</f>
        <v>0</v>
      </c>
      <c r="M23" s="56">
        <f>'BASE COMPLETA'!AU23</f>
        <v>0</v>
      </c>
      <c r="N23" s="56">
        <f>'BASE COMPLETA'!AY23</f>
        <v>0</v>
      </c>
      <c r="O23" s="3" t="str">
        <f>'BASE COMPLETA'!AZ23</f>
        <v>Pendiente</v>
      </c>
      <c r="P23" s="11">
        <f t="shared" si="0"/>
        <v>0.3</v>
      </c>
    </row>
    <row r="24" spans="1:16">
      <c r="A24" s="1">
        <f>'BASE COMPLETA'!A24</f>
        <v>18</v>
      </c>
      <c r="B24" s="2" t="str">
        <f>'BASE COMPLETA'!B24</f>
        <v>La Guajira</v>
      </c>
      <c r="C24" s="40" t="str">
        <f>'BASE COMPLETA'!C24</f>
        <v>Mesetas</v>
      </c>
      <c r="D24" s="40" t="str">
        <f>'BASE COMPLETA'!D24</f>
        <v>Meta</v>
      </c>
      <c r="E24" s="40" t="str">
        <f>'BASE COMPLETA'!E24</f>
        <v xml:space="preserve">Mismo Predio </v>
      </c>
      <c r="F24" s="40" t="str">
        <f>'BASE COMPLETA'!F24</f>
        <v>Puente Natural</v>
      </c>
      <c r="G24" s="56">
        <f>'BASE COMPLETA'!S24</f>
        <v>0.25</v>
      </c>
      <c r="H24" s="56">
        <f>'BASE COMPLETA'!X24</f>
        <v>0</v>
      </c>
      <c r="I24" s="56">
        <f>'BASE COMPLETA'!AC24</f>
        <v>0.01</v>
      </c>
      <c r="J24" s="56">
        <f>'BASE COMPLETA'!AH24</f>
        <v>0</v>
      </c>
      <c r="K24" s="56">
        <f>'BASE COMPLETA'!AM24</f>
        <v>0</v>
      </c>
      <c r="L24" s="56">
        <f>'BASE COMPLETA'!AQ24</f>
        <v>0</v>
      </c>
      <c r="M24" s="56">
        <f>'BASE COMPLETA'!AU24</f>
        <v>0</v>
      </c>
      <c r="N24" s="56">
        <f>'BASE COMPLETA'!AY24</f>
        <v>0</v>
      </c>
      <c r="O24" s="3" t="str">
        <f>'BASE COMPLETA'!AZ24</f>
        <v>Pendiente</v>
      </c>
      <c r="P24" s="11">
        <f t="shared" si="0"/>
        <v>0.26</v>
      </c>
    </row>
    <row r="25" spans="1:16" ht="25.5">
      <c r="A25" s="1">
        <f>'BASE COMPLETA'!A25</f>
        <v>2</v>
      </c>
      <c r="B25" s="2" t="str">
        <f>'BASE COMPLETA'!B25</f>
        <v>Carrizal</v>
      </c>
      <c r="C25" s="40" t="str">
        <f>'BASE COMPLETA'!C25</f>
        <v>Remedios</v>
      </c>
      <c r="D25" s="40" t="str">
        <f>'BASE COMPLETA'!D25</f>
        <v>Antioquia</v>
      </c>
      <c r="E25" s="40" t="str">
        <f>'BASE COMPLETA'!E25</f>
        <v>Traslado Concertado</v>
      </c>
      <c r="F25" s="40" t="str">
        <f>'BASE COMPLETA'!F25</f>
        <v>Pendiente</v>
      </c>
      <c r="G25" s="56">
        <f>'BASE COMPLETA'!S25</f>
        <v>0.15000000000000002</v>
      </c>
      <c r="H25" s="56">
        <f>'BASE COMPLETA'!X25</f>
        <v>0</v>
      </c>
      <c r="I25" s="56">
        <f>'BASE COMPLETA'!AC25</f>
        <v>0</v>
      </c>
      <c r="J25" s="56">
        <f>'BASE COMPLETA'!AH25</f>
        <v>0</v>
      </c>
      <c r="K25" s="56">
        <f>'BASE COMPLETA'!AM25</f>
        <v>0</v>
      </c>
      <c r="L25" s="56">
        <f>'BASE COMPLETA'!AQ25</f>
        <v>0</v>
      </c>
      <c r="M25" s="56">
        <f>'BASE COMPLETA'!AU25</f>
        <v>0</v>
      </c>
      <c r="N25" s="56">
        <f>'BASE COMPLETA'!AY25</f>
        <v>0</v>
      </c>
      <c r="O25" s="3" t="str">
        <f>'BASE COMPLETA'!AZ25</f>
        <v>Pendiente</v>
      </c>
      <c r="P25" s="11">
        <f t="shared" si="0"/>
        <v>0.15000000000000002</v>
      </c>
    </row>
    <row r="26" spans="1:16" ht="25.5">
      <c r="A26" s="1">
        <f>'BASE COMPLETA'!A26</f>
        <v>7</v>
      </c>
      <c r="B26" s="2" t="str">
        <f>'BASE COMPLETA'!B26</f>
        <v>Agua Bonita</v>
      </c>
      <c r="C26" s="40" t="str">
        <f>'BASE COMPLETA'!C26</f>
        <v>La Montañita</v>
      </c>
      <c r="D26" s="40" t="str">
        <f>'BASE COMPLETA'!D26</f>
        <v>Caquetá</v>
      </c>
      <c r="E26" s="40" t="str">
        <f>'BASE COMPLETA'!E26</f>
        <v xml:space="preserve">Pendiente Decisión </v>
      </c>
      <c r="F26" s="40" t="str">
        <f>'BASE COMPLETA'!F26</f>
        <v>Pendiente</v>
      </c>
      <c r="G26" s="56">
        <f>'BASE COMPLETA'!S26</f>
        <v>0.15000000000000002</v>
      </c>
      <c r="H26" s="56">
        <f>'BASE COMPLETA'!X26</f>
        <v>0</v>
      </c>
      <c r="I26" s="56">
        <f>'BASE COMPLETA'!AC26</f>
        <v>0</v>
      </c>
      <c r="J26" s="56">
        <f>'BASE COMPLETA'!AH26</f>
        <v>0</v>
      </c>
      <c r="K26" s="56">
        <f>'BASE COMPLETA'!AM26</f>
        <v>0</v>
      </c>
      <c r="L26" s="56">
        <f>'BASE COMPLETA'!AQ26</f>
        <v>0</v>
      </c>
      <c r="M26" s="56">
        <f>'BASE COMPLETA'!AU26</f>
        <v>0</v>
      </c>
      <c r="N26" s="56">
        <f>'BASE COMPLETA'!AY26</f>
        <v>0</v>
      </c>
      <c r="O26" s="3" t="str">
        <f>'BASE COMPLETA'!AZ26</f>
        <v>Pendiente</v>
      </c>
      <c r="P26" s="11">
        <f t="shared" si="0"/>
        <v>0.15000000000000002</v>
      </c>
    </row>
    <row r="27" spans="1:16" ht="25.5">
      <c r="A27" s="1">
        <f>'BASE COMPLETA'!A27</f>
        <v>9</v>
      </c>
      <c r="B27" s="2" t="str">
        <f>'BASE COMPLETA'!B27</f>
        <v>El Ceral</v>
      </c>
      <c r="C27" s="40" t="str">
        <f>'BASE COMPLETA'!C27</f>
        <v>Buenos Aires</v>
      </c>
      <c r="D27" s="40" t="str">
        <f>'BASE COMPLETA'!D27</f>
        <v>Cauca</v>
      </c>
      <c r="E27" s="40" t="str">
        <f>'BASE COMPLETA'!E27</f>
        <v>Traslado Concertado</v>
      </c>
      <c r="F27" s="40" t="str">
        <f>'BASE COMPLETA'!F27</f>
        <v>Pendiente</v>
      </c>
      <c r="G27" s="56">
        <f>'BASE COMPLETA'!S27</f>
        <v>0.15000000000000002</v>
      </c>
      <c r="H27" s="56">
        <f>'BASE COMPLETA'!X27</f>
        <v>0</v>
      </c>
      <c r="I27" s="56">
        <f>'BASE COMPLETA'!AC27</f>
        <v>0</v>
      </c>
      <c r="J27" s="56">
        <f>'BASE COMPLETA'!AH27</f>
        <v>0</v>
      </c>
      <c r="K27" s="56">
        <f>'BASE COMPLETA'!AM27</f>
        <v>0</v>
      </c>
      <c r="L27" s="56">
        <f>'BASE COMPLETA'!AQ27</f>
        <v>0</v>
      </c>
      <c r="M27" s="56">
        <f>'BASE COMPLETA'!AU27</f>
        <v>0</v>
      </c>
      <c r="N27" s="56">
        <f>'BASE COMPLETA'!AY27</f>
        <v>0</v>
      </c>
      <c r="O27" s="3" t="str">
        <f>'BASE COMPLETA'!AZ27</f>
        <v>Pendiente</v>
      </c>
      <c r="P27" s="11">
        <f t="shared" si="0"/>
        <v>0.15000000000000002</v>
      </c>
    </row>
    <row r="28" spans="1:16" ht="25.5">
      <c r="A28" s="1">
        <f>'BASE COMPLETA'!A28</f>
        <v>11</v>
      </c>
      <c r="B28" s="2" t="str">
        <f>'BASE COMPLETA'!B28</f>
        <v>Monterredondo</v>
      </c>
      <c r="C28" s="40" t="str">
        <f>'BASE COMPLETA'!C28</f>
        <v>Miranda</v>
      </c>
      <c r="D28" s="40" t="str">
        <f>'BASE COMPLETA'!D28</f>
        <v>Cauca</v>
      </c>
      <c r="E28" s="40" t="str">
        <f>'BASE COMPLETA'!E28</f>
        <v>Traslado Concertado</v>
      </c>
      <c r="F28" s="40" t="str">
        <f>'BASE COMPLETA'!F28</f>
        <v>Pendiente</v>
      </c>
      <c r="G28" s="56">
        <f>'BASE COMPLETA'!S28</f>
        <v>0.15000000000000002</v>
      </c>
      <c r="H28" s="56">
        <f>'BASE COMPLETA'!X28</f>
        <v>0</v>
      </c>
      <c r="I28" s="56">
        <f>'BASE COMPLETA'!AC28</f>
        <v>0</v>
      </c>
      <c r="J28" s="56">
        <f>'BASE COMPLETA'!AH28</f>
        <v>0</v>
      </c>
      <c r="K28" s="56">
        <f>'BASE COMPLETA'!AM28</f>
        <v>0</v>
      </c>
      <c r="L28" s="56">
        <f>'BASE COMPLETA'!AQ28</f>
        <v>0</v>
      </c>
      <c r="M28" s="56">
        <f>'BASE COMPLETA'!AU28</f>
        <v>0</v>
      </c>
      <c r="N28" s="56">
        <f>'BASE COMPLETA'!AY28</f>
        <v>0</v>
      </c>
      <c r="O28" s="3" t="str">
        <f>'BASE COMPLETA'!AZ28</f>
        <v>Pendiente</v>
      </c>
      <c r="P28" s="11">
        <f t="shared" si="0"/>
        <v>0.15000000000000002</v>
      </c>
    </row>
    <row r="29" spans="1:16" ht="25.5">
      <c r="A29" s="1">
        <f>'BASE COMPLETA'!A29</f>
        <v>22</v>
      </c>
      <c r="B29" s="2" t="str">
        <f>'BASE COMPLETA'!B29</f>
        <v>La Pradera</v>
      </c>
      <c r="C29" s="40" t="str">
        <f>'BASE COMPLETA'!C29</f>
        <v xml:space="preserve">Puerto Asís </v>
      </c>
      <c r="D29" s="40" t="str">
        <f>'BASE COMPLETA'!D29</f>
        <v>Putumayo</v>
      </c>
      <c r="E29" s="40" t="str">
        <f>'BASE COMPLETA'!E29</f>
        <v>Traslado Concertado</v>
      </c>
      <c r="F29" s="40" t="str">
        <f>'BASE COMPLETA'!F29</f>
        <v>Pendiente</v>
      </c>
      <c r="G29" s="56">
        <f>'BASE COMPLETA'!S29</f>
        <v>0.15000000000000002</v>
      </c>
      <c r="H29" s="56">
        <f>'BASE COMPLETA'!X29</f>
        <v>0</v>
      </c>
      <c r="I29" s="56">
        <f>'BASE COMPLETA'!AC29</f>
        <v>0</v>
      </c>
      <c r="J29" s="56">
        <f>'BASE COMPLETA'!AH29</f>
        <v>0</v>
      </c>
      <c r="K29" s="56">
        <f>'BASE COMPLETA'!AM29</f>
        <v>0</v>
      </c>
      <c r="L29" s="56">
        <f>'BASE COMPLETA'!AQ29</f>
        <v>0</v>
      </c>
      <c r="M29" s="56">
        <f>'BASE COMPLETA'!AU29</f>
        <v>0</v>
      </c>
      <c r="N29" s="56">
        <f>'BASE COMPLETA'!AY29</f>
        <v>0</v>
      </c>
      <c r="O29" s="3" t="str">
        <f>'BASE COMPLETA'!AZ29</f>
        <v>Pendiente</v>
      </c>
      <c r="P29" s="11">
        <f t="shared" si="0"/>
        <v>0.15000000000000002</v>
      </c>
    </row>
    <row r="30" spans="1:16" ht="38.25">
      <c r="A30" s="1">
        <f>'BASE COMPLETA'!A30</f>
        <v>12</v>
      </c>
      <c r="B30" s="2" t="str">
        <f>'BASE COMPLETA'!B30</f>
        <v>San José de Oriente</v>
      </c>
      <c r="C30" s="40" t="str">
        <f>'BASE COMPLETA'!C30</f>
        <v>Manaure Balcón del Cesar</v>
      </c>
      <c r="D30" s="40" t="str">
        <f>'BASE COMPLETA'!D30</f>
        <v>Cesar</v>
      </c>
      <c r="E30" s="40" t="str">
        <f>'BASE COMPLETA'!E30</f>
        <v xml:space="preserve">Pendiente Decisión </v>
      </c>
      <c r="F30" s="40" t="str">
        <f>'BASE COMPLETA'!F30</f>
        <v>Pendiente</v>
      </c>
      <c r="G30" s="56">
        <f>'BASE COMPLETA'!S30</f>
        <v>0</v>
      </c>
      <c r="H30" s="56">
        <f>'BASE COMPLETA'!X30</f>
        <v>0</v>
      </c>
      <c r="I30" s="56">
        <f>'BASE COMPLETA'!AC30</f>
        <v>0</v>
      </c>
      <c r="J30" s="56">
        <f>'BASE COMPLETA'!AH30</f>
        <v>0</v>
      </c>
      <c r="K30" s="56">
        <f>'BASE COMPLETA'!AM30</f>
        <v>0</v>
      </c>
      <c r="L30" s="56">
        <f>'BASE COMPLETA'!AQ30</f>
        <v>0</v>
      </c>
      <c r="M30" s="56">
        <f>'BASE COMPLETA'!AU30</f>
        <v>0</v>
      </c>
      <c r="N30" s="56">
        <f>'BASE COMPLETA'!AY30</f>
        <v>0</v>
      </c>
      <c r="O30" s="3" t="str">
        <f>'BASE COMPLETA'!AZ30</f>
        <v>Pendiente</v>
      </c>
      <c r="P30" s="11">
        <f t="shared" si="0"/>
        <v>0</v>
      </c>
    </row>
    <row r="31" spans="1:16">
      <c r="A31" s="1">
        <f>'BASE COMPLETA'!A31</f>
        <v>13</v>
      </c>
      <c r="B31" s="2" t="str">
        <f>'BASE COMPLETA'!B31</f>
        <v>Caracolí</v>
      </c>
      <c r="C31" s="40" t="str">
        <f>'BASE COMPLETA'!C31</f>
        <v>Riosucio</v>
      </c>
      <c r="D31" s="40" t="str">
        <f>'BASE COMPLETA'!D31</f>
        <v>Chocó</v>
      </c>
      <c r="E31" s="40" t="str">
        <f>'BASE COMPLETA'!E31</f>
        <v xml:space="preserve">Pendiente Decisión </v>
      </c>
      <c r="F31" s="40" t="str">
        <f>'BASE COMPLETA'!F31</f>
        <v>Pendiente</v>
      </c>
      <c r="G31" s="56">
        <f>'BASE COMPLETA'!S31</f>
        <v>0</v>
      </c>
      <c r="H31" s="56">
        <f>'BASE COMPLETA'!X31</f>
        <v>0</v>
      </c>
      <c r="I31" s="56">
        <f>'BASE COMPLETA'!AC31</f>
        <v>0</v>
      </c>
      <c r="J31" s="56">
        <f>'BASE COMPLETA'!AH31</f>
        <v>0</v>
      </c>
      <c r="K31" s="56">
        <f>'BASE COMPLETA'!AM31</f>
        <v>0</v>
      </c>
      <c r="L31" s="56">
        <f>'BASE COMPLETA'!AQ31</f>
        <v>0</v>
      </c>
      <c r="M31" s="56">
        <f>'BASE COMPLETA'!AU31</f>
        <v>0</v>
      </c>
      <c r="N31" s="56">
        <f>'BASE COMPLETA'!AY31</f>
        <v>0</v>
      </c>
      <c r="O31" s="3" t="str">
        <f>'BASE COMPLETA'!AZ31</f>
        <v>Pendiente</v>
      </c>
      <c r="P31" s="11">
        <f t="shared" si="0"/>
        <v>0</v>
      </c>
    </row>
  </sheetData>
  <autoFilter ref="A1:P31">
    <sortState ref="A2:P31">
      <sortCondition ref="A1:A31"/>
    </sortState>
  </autoFilter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25"/>
  <sheetViews>
    <sheetView zoomScale="85" zoomScaleNormal="85" workbookViewId="0">
      <selection activeCell="I12" sqref="I12"/>
    </sheetView>
  </sheetViews>
  <sheetFormatPr baseColWidth="10" defaultColWidth="11.42578125" defaultRowHeight="12.75"/>
  <cols>
    <col min="1" max="2" width="11.42578125" style="49"/>
    <col min="3" max="5" width="11.42578125" style="49" customWidth="1"/>
    <col min="6" max="6" width="17.5703125" style="49" customWidth="1"/>
    <col min="7" max="7" width="19.85546875" style="49" customWidth="1"/>
    <col min="8" max="16" width="11.42578125" style="49"/>
    <col min="17" max="17" width="17.85546875" style="49" bestFit="1" customWidth="1"/>
    <col min="18" max="18" width="13.7109375" style="49" bestFit="1" customWidth="1"/>
    <col min="19" max="16384" width="11.42578125" style="49"/>
  </cols>
  <sheetData>
    <row r="1" spans="1:17" ht="89.25">
      <c r="A1" s="17" t="s">
        <v>0</v>
      </c>
      <c r="B1" s="18" t="s">
        <v>1</v>
      </c>
      <c r="C1" s="17" t="s">
        <v>2</v>
      </c>
      <c r="D1" s="17" t="s">
        <v>3</v>
      </c>
      <c r="E1" s="17" t="s">
        <v>193</v>
      </c>
      <c r="F1" s="17" t="s">
        <v>4</v>
      </c>
      <c r="G1" s="17" t="s">
        <v>19</v>
      </c>
      <c r="H1" s="20" t="s">
        <v>156</v>
      </c>
      <c r="I1" s="23" t="s">
        <v>145</v>
      </c>
      <c r="J1" s="26" t="s">
        <v>157</v>
      </c>
      <c r="K1" s="28" t="s">
        <v>159</v>
      </c>
      <c r="L1" s="30" t="s">
        <v>160</v>
      </c>
      <c r="M1" s="32" t="s">
        <v>161</v>
      </c>
      <c r="N1" s="34" t="s">
        <v>148</v>
      </c>
      <c r="O1" s="36" t="s">
        <v>158</v>
      </c>
      <c r="P1" s="38" t="s">
        <v>162</v>
      </c>
      <c r="Q1" s="9" t="s">
        <v>142</v>
      </c>
    </row>
    <row r="2" spans="1:17" ht="25.5">
      <c r="A2" s="1">
        <f>'BASE COMPLETA'!A2</f>
        <v>10</v>
      </c>
      <c r="B2" s="2" t="str">
        <f>'BASE COMPLETA'!B2</f>
        <v>Los Monos</v>
      </c>
      <c r="C2" s="40" t="str">
        <f>'BASE COMPLETA'!C2</f>
        <v>Caldono</v>
      </c>
      <c r="D2" s="40" t="str">
        <f>'BASE COMPLETA'!D2</f>
        <v>Cauca</v>
      </c>
      <c r="E2" s="40" t="s">
        <v>194</v>
      </c>
      <c r="F2" s="40" t="str">
        <f>'BASE COMPLETA'!E2</f>
        <v xml:space="preserve">Mismo Predio </v>
      </c>
      <c r="G2" s="40" t="str">
        <f>'BASE COMPLETA'!F2</f>
        <v>No Aplica</v>
      </c>
      <c r="H2" s="56">
        <f>'BASE COMPLETA'!S2</f>
        <v>0.25</v>
      </c>
      <c r="I2" s="56">
        <f>'BASE COMPLETA'!X2</f>
        <v>0.05</v>
      </c>
      <c r="J2" s="56">
        <f>'BASE COMPLETA'!AC2</f>
        <v>0.05</v>
      </c>
      <c r="K2" s="56">
        <f>'BASE COMPLETA'!AH2</f>
        <v>0.4</v>
      </c>
      <c r="L2" s="56">
        <f>'BASE COMPLETA'!AM2</f>
        <v>0</v>
      </c>
      <c r="M2" s="56">
        <f>'BASE COMPLETA'!AQ2</f>
        <v>0.05</v>
      </c>
      <c r="N2" s="56">
        <f>'BASE COMPLETA'!AU2</f>
        <v>0.1</v>
      </c>
      <c r="O2" s="56">
        <f>'BASE COMPLETA'!AY2</f>
        <v>0.1</v>
      </c>
      <c r="P2" s="56">
        <f t="shared" ref="P2:P8" si="0">SUM(H2:O2)</f>
        <v>1</v>
      </c>
      <c r="Q2" s="57" t="str">
        <f>'BASE COMPLETA'!AZ2</f>
        <v>No Aplica</v>
      </c>
    </row>
    <row r="3" spans="1:17" ht="25.5">
      <c r="A3" s="1">
        <f>'BASE COMPLETA'!A3</f>
        <v>15</v>
      </c>
      <c r="B3" s="2" t="str">
        <f>'BASE COMPLETA'!B3</f>
        <v>Las Colinas</v>
      </c>
      <c r="C3" s="40" t="str">
        <f>'BASE COMPLETA'!C3</f>
        <v>San José del Guaviare</v>
      </c>
      <c r="D3" s="40" t="str">
        <f>'BASE COMPLETA'!D3</f>
        <v>Guaviare</v>
      </c>
      <c r="E3" s="40" t="s">
        <v>192</v>
      </c>
      <c r="F3" s="40" t="str">
        <f>'BASE COMPLETA'!E3</f>
        <v xml:space="preserve">Mismo Predio </v>
      </c>
      <c r="G3" s="40" t="str">
        <f>'BASE COMPLETA'!F3</f>
        <v>Agua Linda</v>
      </c>
      <c r="H3" s="56">
        <f>'BASE COMPLETA'!S3</f>
        <v>0.25</v>
      </c>
      <c r="I3" s="56">
        <f>'BASE COMPLETA'!X3</f>
        <v>0.05</v>
      </c>
      <c r="J3" s="56">
        <f>'BASE COMPLETA'!AC3</f>
        <v>0.05</v>
      </c>
      <c r="K3" s="56">
        <f>'BASE COMPLETA'!AH3</f>
        <v>0.4</v>
      </c>
      <c r="L3" s="56">
        <f>'BASE COMPLETA'!AM3</f>
        <v>0</v>
      </c>
      <c r="M3" s="56">
        <f>'BASE COMPLETA'!AQ3</f>
        <v>0.05</v>
      </c>
      <c r="N3" s="56">
        <f>'BASE COMPLETA'!AU3</f>
        <v>0.1</v>
      </c>
      <c r="O3" s="56">
        <f>'BASE COMPLETA'!AY3</f>
        <v>0.1</v>
      </c>
      <c r="P3" s="56">
        <f t="shared" si="0"/>
        <v>1</v>
      </c>
      <c r="Q3" s="57">
        <f>'BASE COMPLETA'!AZ3</f>
        <v>552302231</v>
      </c>
    </row>
    <row r="4" spans="1:17" ht="25.5">
      <c r="A4" s="1">
        <f>'BASE COMPLETA'!A4</f>
        <v>24</v>
      </c>
      <c r="B4" s="2" t="str">
        <f>'BASE COMPLETA'!B4</f>
        <v>La Fila</v>
      </c>
      <c r="C4" s="40" t="str">
        <f>'BASE COMPLETA'!C4</f>
        <v>Icononzo</v>
      </c>
      <c r="D4" s="40" t="str">
        <f>'BASE COMPLETA'!D4</f>
        <v>Tolima</v>
      </c>
      <c r="E4" s="40" t="s">
        <v>192</v>
      </c>
      <c r="F4" s="40" t="s">
        <v>192</v>
      </c>
      <c r="G4" s="40" t="s">
        <v>168</v>
      </c>
      <c r="H4" s="56">
        <f>AVERAGE('BASE COMPLETA'!S4:S5)</f>
        <v>0.25</v>
      </c>
      <c r="I4" s="56">
        <f>AVERAGE('BASE COMPLETA'!X4:X5)</f>
        <v>0.05</v>
      </c>
      <c r="J4" s="56">
        <f>AVERAGE('BASE COMPLETA'!AC4:AC5)</f>
        <v>0.05</v>
      </c>
      <c r="K4" s="56">
        <f>AVERAGE('BASE COMPLETA'!AH4:AH5)</f>
        <v>0.2</v>
      </c>
      <c r="L4" s="56">
        <f>AVERAGE('BASE COMPLETA'!AM4:AM5)</f>
        <v>0.2</v>
      </c>
      <c r="M4" s="56">
        <f>AVERAGE('BASE COMPLETA'!AQ4:AQ5)</f>
        <v>3.0000000000000002E-2</v>
      </c>
      <c r="N4" s="56">
        <f>AVERAGE('BASE COMPLETA'!AU4:AU5)</f>
        <v>0.05</v>
      </c>
      <c r="O4" s="56">
        <f>AVERAGE('BASE COMPLETA'!AY4:AY5)</f>
        <v>0.01</v>
      </c>
      <c r="P4" s="56">
        <f t="shared" si="0"/>
        <v>0.84000000000000008</v>
      </c>
      <c r="Q4" s="57">
        <f>SUM('BASE COMPLETA'!AZ4:AZ5)</f>
        <v>651552300.25</v>
      </c>
    </row>
    <row r="5" spans="1:17" ht="25.5">
      <c r="A5" s="1">
        <f>'BASE COMPLETA'!A6</f>
        <v>20</v>
      </c>
      <c r="B5" s="2" t="str">
        <f>'BASE COMPLETA'!B6</f>
        <v>La Variante</v>
      </c>
      <c r="C5" s="40" t="str">
        <f>'BASE COMPLETA'!C6</f>
        <v>San Andres de Tumaco</v>
      </c>
      <c r="D5" s="40" t="str">
        <f>'BASE COMPLETA'!D6</f>
        <v>Nariño</v>
      </c>
      <c r="E5" s="40" t="s">
        <v>192</v>
      </c>
      <c r="F5" s="40" t="str">
        <f>'BASE COMPLETA'!E6</f>
        <v>Traslado Concertado</v>
      </c>
      <c r="G5" s="40" t="str">
        <f>'BASE COMPLETA'!F6</f>
        <v>Chillalde</v>
      </c>
      <c r="H5" s="56">
        <f>'BASE COMPLETA'!S6</f>
        <v>0.25</v>
      </c>
      <c r="I5" s="56">
        <f>'BASE COMPLETA'!X6</f>
        <v>0.05</v>
      </c>
      <c r="J5" s="56">
        <f>'BASE COMPLETA'!AC6</f>
        <v>0.05</v>
      </c>
      <c r="K5" s="56">
        <f>'BASE COMPLETA'!AH6</f>
        <v>0.4</v>
      </c>
      <c r="L5" s="56">
        <f>'BASE COMPLETA'!AM6</f>
        <v>0</v>
      </c>
      <c r="M5" s="56">
        <f>'BASE COMPLETA'!AQ6</f>
        <v>0.01</v>
      </c>
      <c r="N5" s="56">
        <f>'BASE COMPLETA'!AU6</f>
        <v>0</v>
      </c>
      <c r="O5" s="56">
        <f>'BASE COMPLETA'!AY6</f>
        <v>0</v>
      </c>
      <c r="P5" s="56">
        <f t="shared" si="0"/>
        <v>0.76</v>
      </c>
      <c r="Q5" s="57">
        <f>'BASE COMPLETA'!AZ6</f>
        <v>82365000</v>
      </c>
    </row>
    <row r="6" spans="1:17" ht="25.5">
      <c r="A6" s="1">
        <f>'BASE COMPLETA'!A7</f>
        <v>20</v>
      </c>
      <c r="B6" s="2" t="str">
        <f>'BASE COMPLETA'!B7</f>
        <v>La Variante</v>
      </c>
      <c r="C6" s="40" t="str">
        <f>'BASE COMPLETA'!C7</f>
        <v>San Andres de Tumaco</v>
      </c>
      <c r="D6" s="40" t="str">
        <f>'BASE COMPLETA'!D7</f>
        <v>Nariño</v>
      </c>
      <c r="E6" s="40" t="s">
        <v>192</v>
      </c>
      <c r="F6" s="40" t="str">
        <f>'BASE COMPLETA'!E7</f>
        <v>Traslado Concertado</v>
      </c>
      <c r="G6" s="40" t="str">
        <f>'BASE COMPLETA'!F7</f>
        <v>La Florida</v>
      </c>
      <c r="H6" s="56">
        <f>'BASE COMPLETA'!S7</f>
        <v>0.25</v>
      </c>
      <c r="I6" s="56">
        <f>'BASE COMPLETA'!X7</f>
        <v>0.05</v>
      </c>
      <c r="J6" s="56">
        <f>'BASE COMPLETA'!AC7</f>
        <v>0.05</v>
      </c>
      <c r="K6" s="56">
        <f>'BASE COMPLETA'!AH7</f>
        <v>0.4</v>
      </c>
      <c r="L6" s="56">
        <f>'BASE COMPLETA'!AM7</f>
        <v>0</v>
      </c>
      <c r="M6" s="56">
        <f>'BASE COMPLETA'!AQ7</f>
        <v>0.01</v>
      </c>
      <c r="N6" s="56">
        <f>'BASE COMPLETA'!AU7</f>
        <v>0</v>
      </c>
      <c r="O6" s="56">
        <f>'BASE COMPLETA'!AY7</f>
        <v>0</v>
      </c>
      <c r="P6" s="56">
        <f t="shared" si="0"/>
        <v>0.76</v>
      </c>
      <c r="Q6" s="57">
        <f>'BASE COMPLETA'!AZ7</f>
        <v>82750000</v>
      </c>
    </row>
    <row r="7" spans="1:17" ht="38.25">
      <c r="A7" s="1">
        <f>'BASE COMPLETA'!A10</f>
        <v>20</v>
      </c>
      <c r="B7" s="2" t="str">
        <f>'BASE COMPLETA'!B10</f>
        <v>La Variante</v>
      </c>
      <c r="C7" s="40" t="str">
        <f>'BASE COMPLETA'!C10</f>
        <v>San Andres de Tumaco</v>
      </c>
      <c r="D7" s="40" t="str">
        <f>'BASE COMPLETA'!D10</f>
        <v>Nariño</v>
      </c>
      <c r="E7" s="40" t="s">
        <v>192</v>
      </c>
      <c r="F7" s="40" t="str">
        <f>'BASE COMPLETA'!E10</f>
        <v>Traslado Concertado</v>
      </c>
      <c r="G7" s="40" t="s">
        <v>169</v>
      </c>
      <c r="H7" s="56">
        <f>AVERAGE('BASE COMPLETA'!S8:S10)</f>
        <v>0.25</v>
      </c>
      <c r="I7" s="56">
        <f>AVERAGE('BASE COMPLETA'!X8:X10)</f>
        <v>5.000000000000001E-2</v>
      </c>
      <c r="J7" s="56">
        <f>AVERAGE('BASE COMPLETA'!AC8:AC10)</f>
        <v>3.6666666666666667E-2</v>
      </c>
      <c r="K7" s="56">
        <f>AVERAGE('BASE COMPLETA'!AH8:AH10)</f>
        <v>0.31666666666666665</v>
      </c>
      <c r="L7" s="56">
        <f>AVERAGE('BASE COMPLETA'!AM8:AM10)</f>
        <v>3.3333333333333335E-3</v>
      </c>
      <c r="M7" s="56">
        <f>AVERAGE('BASE COMPLETA'!AQ8:AQ10)</f>
        <v>3.3333333333333335E-3</v>
      </c>
      <c r="N7" s="56">
        <f>AVERAGE('BASE COMPLETA'!AU8:AU10)</f>
        <v>0</v>
      </c>
      <c r="O7" s="56">
        <f>AVERAGE('BASE COMPLETA'!AY8:AY10)</f>
        <v>0</v>
      </c>
      <c r="P7" s="56">
        <f t="shared" si="0"/>
        <v>0.65999999999999992</v>
      </c>
      <c r="Q7" s="58">
        <f>'BASE COMPLETA'!AZ10</f>
        <v>298750000</v>
      </c>
    </row>
    <row r="8" spans="1:17" ht="25.5">
      <c r="A8" s="1">
        <f>'BASE COMPLETA'!A11</f>
        <v>23</v>
      </c>
      <c r="B8" s="2" t="str">
        <f>'BASE COMPLETA'!B11</f>
        <v>El Oso</v>
      </c>
      <c r="C8" s="40" t="str">
        <f>'BASE COMPLETA'!C11</f>
        <v>Planadas</v>
      </c>
      <c r="D8" s="40" t="str">
        <f>'BASE COMPLETA'!D11</f>
        <v>Tolima</v>
      </c>
      <c r="E8" s="40" t="s">
        <v>192</v>
      </c>
      <c r="F8" s="40" t="str">
        <f>'BASE COMPLETA'!E11</f>
        <v xml:space="preserve">Mismo Predio </v>
      </c>
      <c r="G8" s="40" t="str">
        <f>'BASE COMPLETA'!F11</f>
        <v>El Berlín</v>
      </c>
      <c r="H8" s="56">
        <f>'BASE COMPLETA'!S11</f>
        <v>0.25</v>
      </c>
      <c r="I8" s="56">
        <f>'BASE COMPLETA'!X11</f>
        <v>0.05</v>
      </c>
      <c r="J8" s="56">
        <f>'BASE COMPLETA'!AC11</f>
        <v>0.05</v>
      </c>
      <c r="K8" s="56">
        <f>'BASE COMPLETA'!AH11</f>
        <v>0.2</v>
      </c>
      <c r="L8" s="56">
        <f>'BASE COMPLETA'!AM11</f>
        <v>0.01</v>
      </c>
      <c r="M8" s="56">
        <f>'BASE COMPLETA'!AQ11</f>
        <v>0</v>
      </c>
      <c r="N8" s="56">
        <f>'BASE COMPLETA'!AU11</f>
        <v>0</v>
      </c>
      <c r="O8" s="56">
        <f>'BASE COMPLETA'!AY11</f>
        <v>0</v>
      </c>
      <c r="P8" s="56">
        <f t="shared" si="0"/>
        <v>0.56000000000000005</v>
      </c>
      <c r="Q8" s="58">
        <f>'BASE COMPLETA'!AZ11</f>
        <v>82105590</v>
      </c>
    </row>
    <row r="9" spans="1:17" ht="25.5">
      <c r="A9" s="1">
        <f>'BASE COMPLETA'!A12</f>
        <v>5</v>
      </c>
      <c r="B9" s="2" t="str">
        <f>'BASE COMPLETA'!B12</f>
        <v>Filipinas</v>
      </c>
      <c r="C9" s="40" t="str">
        <f>'BASE COMPLETA'!C12</f>
        <v>Arauquita</v>
      </c>
      <c r="D9" s="40" t="str">
        <f>'BASE COMPLETA'!D12</f>
        <v>Arauca</v>
      </c>
      <c r="E9" s="40" t="s">
        <v>192</v>
      </c>
      <c r="F9" s="40" t="str">
        <f>'BASE COMPLETA'!E12</f>
        <v xml:space="preserve">Mismo Predio </v>
      </c>
      <c r="G9" s="40" t="str">
        <f>'BASE COMPLETA'!F12</f>
        <v>La Esperanza</v>
      </c>
      <c r="H9" s="56">
        <f>'BASE COMPLETA'!S12</f>
        <v>0.25</v>
      </c>
      <c r="I9" s="56">
        <f>'BASE COMPLETA'!X12</f>
        <v>0.05</v>
      </c>
      <c r="J9" s="56">
        <f>'BASE COMPLETA'!AC12</f>
        <v>0.02</v>
      </c>
      <c r="K9" s="56">
        <f>'BASE COMPLETA'!AH12</f>
        <v>0.15</v>
      </c>
      <c r="L9" s="56">
        <f>'BASE COMPLETA'!AM12</f>
        <v>0.01</v>
      </c>
      <c r="M9" s="56">
        <f>'BASE COMPLETA'!AQ12</f>
        <v>0</v>
      </c>
      <c r="N9" s="56">
        <f>'BASE COMPLETA'!AU12</f>
        <v>0</v>
      </c>
      <c r="O9" s="56">
        <f>'BASE COMPLETA'!AY12</f>
        <v>0</v>
      </c>
      <c r="P9" s="56">
        <f t="shared" ref="P9:P18" si="1">SUM(H9:O9)</f>
        <v>0.48</v>
      </c>
      <c r="Q9" s="57">
        <f>'BASE COMPLETA'!AZ12</f>
        <v>1750000000</v>
      </c>
    </row>
    <row r="10" spans="1:17" ht="25.5">
      <c r="A10" s="1">
        <f>'BASE COMPLETA'!A13</f>
        <v>3</v>
      </c>
      <c r="B10" s="2" t="str">
        <f>'BASE COMPLETA'!B13</f>
        <v>Mutatá</v>
      </c>
      <c r="C10" s="40" t="str">
        <f>'BASE COMPLETA'!C13</f>
        <v>Mutatá</v>
      </c>
      <c r="D10" s="40" t="str">
        <f>'BASE COMPLETA'!D13</f>
        <v>Antioquia</v>
      </c>
      <c r="E10" s="40" t="s">
        <v>192</v>
      </c>
      <c r="F10" s="40" t="str">
        <f>'BASE COMPLETA'!E13</f>
        <v>Traslado Concertado</v>
      </c>
      <c r="G10" s="40" t="str">
        <f>'BASE COMPLETA'!F13</f>
        <v>Becuarando</v>
      </c>
      <c r="H10" s="56">
        <f>'BASE COMPLETA'!S13</f>
        <v>0.25</v>
      </c>
      <c r="I10" s="56">
        <f>'BASE COMPLETA'!X13</f>
        <v>0.05</v>
      </c>
      <c r="J10" s="56">
        <f>'BASE COMPLETA'!AC13</f>
        <v>0.02</v>
      </c>
      <c r="K10" s="56">
        <f>'BASE COMPLETA'!AH13</f>
        <v>0.12</v>
      </c>
      <c r="L10" s="56">
        <f>'BASE COMPLETA'!AM13</f>
        <v>0</v>
      </c>
      <c r="M10" s="56">
        <f>'BASE COMPLETA'!AQ13</f>
        <v>0</v>
      </c>
      <c r="N10" s="56">
        <f>'BASE COMPLETA'!AU13</f>
        <v>0</v>
      </c>
      <c r="O10" s="56">
        <f>'BASE COMPLETA'!AY13</f>
        <v>0</v>
      </c>
      <c r="P10" s="56">
        <f t="shared" si="1"/>
        <v>0.44</v>
      </c>
      <c r="Q10" s="58">
        <f>'BASE COMPLETA'!AZ13</f>
        <v>1750000000</v>
      </c>
    </row>
    <row r="11" spans="1:17" ht="25.5">
      <c r="A11" s="46">
        <f>'BASE COMPLETA'!A14</f>
        <v>3</v>
      </c>
      <c r="B11" s="47" t="str">
        <f>'BASE COMPLETA'!B14</f>
        <v>Mutatá</v>
      </c>
      <c r="C11" s="47" t="str">
        <f>'BASE COMPLETA'!C14</f>
        <v>Mutatá</v>
      </c>
      <c r="D11" s="47" t="str">
        <f>'BASE COMPLETA'!D14</f>
        <v>Antioquia</v>
      </c>
      <c r="E11" s="40" t="s">
        <v>192</v>
      </c>
      <c r="F11" s="47" t="str">
        <f>'BASE COMPLETA'!E14</f>
        <v>Traslado Concertado</v>
      </c>
      <c r="G11" s="47" t="str">
        <f>'BASE COMPLETA'!F14</f>
        <v>El Porvenir</v>
      </c>
      <c r="H11" s="56">
        <f>'BASE COMPLETA'!S14</f>
        <v>0.25</v>
      </c>
      <c r="I11" s="56">
        <f>'BASE COMPLETA'!X14</f>
        <v>0.05</v>
      </c>
      <c r="J11" s="56">
        <f>'BASE COMPLETA'!AC14</f>
        <v>0.02</v>
      </c>
      <c r="K11" s="56">
        <f>'BASE COMPLETA'!AH14</f>
        <v>0.12</v>
      </c>
      <c r="L11" s="56">
        <f>'BASE COMPLETA'!AM14</f>
        <v>0</v>
      </c>
      <c r="M11" s="56">
        <f>'BASE COMPLETA'!AQ14</f>
        <v>0</v>
      </c>
      <c r="N11" s="56">
        <f>'BASE COMPLETA'!AU14</f>
        <v>0</v>
      </c>
      <c r="O11" s="56">
        <f>'BASE COMPLETA'!AY14</f>
        <v>0</v>
      </c>
      <c r="P11" s="56">
        <f t="shared" si="1"/>
        <v>0.44</v>
      </c>
      <c r="Q11" s="59">
        <f>'BASE COMPLETA'!AZ14</f>
        <v>85000000</v>
      </c>
    </row>
    <row r="12" spans="1:17" ht="25.5">
      <c r="A12" s="1">
        <f>'BASE COMPLETA'!A15</f>
        <v>6</v>
      </c>
      <c r="B12" s="2" t="str">
        <f>'BASE COMPLETA'!B15</f>
        <v>Miravalle</v>
      </c>
      <c r="C12" s="40" t="str">
        <f>'BASE COMPLETA'!C15</f>
        <v>San Vicente del Caguán</v>
      </c>
      <c r="D12" s="40" t="str">
        <f>'BASE COMPLETA'!D15</f>
        <v>Caquetá</v>
      </c>
      <c r="E12" s="40" t="s">
        <v>91</v>
      </c>
      <c r="F12" s="40" t="str">
        <f>'BASE COMPLETA'!E15</f>
        <v xml:space="preserve">Mismo Predio </v>
      </c>
      <c r="G12" s="40" t="str">
        <f>'BASE COMPLETA'!F15</f>
        <v>La Barcelona</v>
      </c>
      <c r="H12" s="56">
        <f>'BASE COMPLETA'!S15</f>
        <v>0.25</v>
      </c>
      <c r="I12" s="56">
        <f>'BASE COMPLETA'!X15</f>
        <v>0</v>
      </c>
      <c r="J12" s="56">
        <f>'BASE COMPLETA'!AC15</f>
        <v>0.01</v>
      </c>
      <c r="K12" s="56">
        <f>'BASE COMPLETA'!AH15</f>
        <v>0.15</v>
      </c>
      <c r="L12" s="56">
        <f>'BASE COMPLETA'!AM15</f>
        <v>0</v>
      </c>
      <c r="M12" s="56">
        <f>'BASE COMPLETA'!AQ15</f>
        <v>0</v>
      </c>
      <c r="N12" s="56">
        <f>'BASE COMPLETA'!AU15</f>
        <v>0</v>
      </c>
      <c r="O12" s="56">
        <f>'BASE COMPLETA'!AY15</f>
        <v>0</v>
      </c>
      <c r="P12" s="56">
        <f t="shared" si="1"/>
        <v>0.41000000000000003</v>
      </c>
      <c r="Q12" s="59" t="str">
        <f>'BASE COMPLETA'!AZ15</f>
        <v>Pendiente</v>
      </c>
    </row>
    <row r="13" spans="1:17" ht="25.5">
      <c r="A13" s="1">
        <f>'BASE COMPLETA'!A16</f>
        <v>6</v>
      </c>
      <c r="B13" s="2" t="str">
        <f>'BASE COMPLETA'!B16</f>
        <v>Miravalle</v>
      </c>
      <c r="C13" s="40" t="str">
        <f>'BASE COMPLETA'!C16</f>
        <v>San Vicente del Caguán</v>
      </c>
      <c r="D13" s="40" t="str">
        <f>'BASE COMPLETA'!D16</f>
        <v>Caquetá</v>
      </c>
      <c r="E13" s="40" t="s">
        <v>91</v>
      </c>
      <c r="F13" s="40" t="str">
        <f>'BASE COMPLETA'!E16</f>
        <v xml:space="preserve">Mismo Predio </v>
      </c>
      <c r="G13" s="40" t="str">
        <f>'BASE COMPLETA'!F16</f>
        <v>La Esmeralda Uno</v>
      </c>
      <c r="H13" s="56">
        <f>'BASE COMPLETA'!S16</f>
        <v>0.25</v>
      </c>
      <c r="I13" s="56">
        <f>'BASE COMPLETA'!X16</f>
        <v>0</v>
      </c>
      <c r="J13" s="56">
        <f>'BASE COMPLETA'!AC16</f>
        <v>0.01</v>
      </c>
      <c r="K13" s="56">
        <f>'BASE COMPLETA'!AH16</f>
        <v>0.15</v>
      </c>
      <c r="L13" s="56">
        <f>'BASE COMPLETA'!AM16</f>
        <v>0</v>
      </c>
      <c r="M13" s="56">
        <f>'BASE COMPLETA'!AQ16</f>
        <v>0</v>
      </c>
      <c r="N13" s="56">
        <f>'BASE COMPLETA'!AU16</f>
        <v>0</v>
      </c>
      <c r="O13" s="56">
        <f>'BASE COMPLETA'!AY16</f>
        <v>0</v>
      </c>
      <c r="P13" s="56">
        <f t="shared" si="1"/>
        <v>0.41000000000000003</v>
      </c>
      <c r="Q13" s="59" t="str">
        <f>'BASE COMPLETA'!AZ16</f>
        <v>Pendiente</v>
      </c>
    </row>
    <row r="14" spans="1:17" ht="25.5">
      <c r="A14" s="1">
        <f>'BASE COMPLETA'!A17</f>
        <v>6</v>
      </c>
      <c r="B14" s="2" t="str">
        <f>'BASE COMPLETA'!B17</f>
        <v>Miravalle</v>
      </c>
      <c r="C14" s="40" t="str">
        <f>'BASE COMPLETA'!C17</f>
        <v>San Vicente del Caguán</v>
      </c>
      <c r="D14" s="40" t="str">
        <f>'BASE COMPLETA'!D17</f>
        <v>Caquetá</v>
      </c>
      <c r="E14" s="40" t="s">
        <v>91</v>
      </c>
      <c r="F14" s="40" t="str">
        <f>'BASE COMPLETA'!E17</f>
        <v xml:space="preserve">Mismo Predio </v>
      </c>
      <c r="G14" s="40" t="str">
        <f>'BASE COMPLETA'!F17</f>
        <v>El Salado</v>
      </c>
      <c r="H14" s="56">
        <f>'BASE COMPLETA'!S17</f>
        <v>0.25</v>
      </c>
      <c r="I14" s="56">
        <f>'BASE COMPLETA'!X17</f>
        <v>0</v>
      </c>
      <c r="J14" s="56">
        <f>'BASE COMPLETA'!AC17</f>
        <v>0.01</v>
      </c>
      <c r="K14" s="56">
        <f>'BASE COMPLETA'!AH17</f>
        <v>0.15</v>
      </c>
      <c r="L14" s="56">
        <f>'BASE COMPLETA'!AM17</f>
        <v>0</v>
      </c>
      <c r="M14" s="56">
        <f>'BASE COMPLETA'!AQ17</f>
        <v>0</v>
      </c>
      <c r="N14" s="56">
        <f>'BASE COMPLETA'!AU17</f>
        <v>0</v>
      </c>
      <c r="O14" s="56">
        <f>'BASE COMPLETA'!AY17</f>
        <v>0</v>
      </c>
      <c r="P14" s="56">
        <f t="shared" si="1"/>
        <v>0.41000000000000003</v>
      </c>
      <c r="Q14" s="59" t="str">
        <f>'BASE COMPLETA'!AZ17</f>
        <v>Pendiente</v>
      </c>
    </row>
    <row r="15" spans="1:17" ht="25.5">
      <c r="A15" s="1">
        <f>'BASE COMPLETA'!A18</f>
        <v>19</v>
      </c>
      <c r="B15" s="2" t="str">
        <f>'BASE COMPLETA'!B18</f>
        <v>La Reforma</v>
      </c>
      <c r="C15" s="40" t="str">
        <f>'BASE COMPLETA'!C18</f>
        <v>Vistahermosa</v>
      </c>
      <c r="D15" s="40" t="str">
        <f>'BASE COMPLETA'!D18</f>
        <v>Meta</v>
      </c>
      <c r="E15" s="40" t="s">
        <v>91</v>
      </c>
      <c r="F15" s="40" t="str">
        <f>'BASE COMPLETA'!E18</f>
        <v xml:space="preserve">Mismo Predio </v>
      </c>
      <c r="G15" s="40" t="str">
        <f>'BASE COMPLETA'!F18</f>
        <v>Las Palmas</v>
      </c>
      <c r="H15" s="56">
        <f>'BASE COMPLETA'!S18</f>
        <v>0.25</v>
      </c>
      <c r="I15" s="56">
        <f>'BASE COMPLETA'!X18</f>
        <v>0</v>
      </c>
      <c r="J15" s="56">
        <f>'BASE COMPLETA'!AC18</f>
        <v>0.01</v>
      </c>
      <c r="K15" s="56">
        <f>'BASE COMPLETA'!AH18</f>
        <v>0.15</v>
      </c>
      <c r="L15" s="56">
        <f>'BASE COMPLETA'!AM18</f>
        <v>0</v>
      </c>
      <c r="M15" s="56">
        <f>'BASE COMPLETA'!AQ18</f>
        <v>0</v>
      </c>
      <c r="N15" s="56">
        <f>'BASE COMPLETA'!AU18</f>
        <v>0</v>
      </c>
      <c r="O15" s="56">
        <f>'BASE COMPLETA'!AY18</f>
        <v>0</v>
      </c>
      <c r="P15" s="56">
        <f t="shared" si="1"/>
        <v>0.41000000000000003</v>
      </c>
      <c r="Q15" s="57" t="str">
        <f>'BASE COMPLETA'!AZ18</f>
        <v>Pendiente</v>
      </c>
    </row>
    <row r="16" spans="1:17" ht="25.5">
      <c r="A16" s="1">
        <f>'BASE COMPLETA'!A19</f>
        <v>4</v>
      </c>
      <c r="B16" s="2" t="str">
        <f>'BASE COMPLETA'!B19</f>
        <v>La Plancha</v>
      </c>
      <c r="C16" s="40" t="str">
        <f>'BASE COMPLETA'!C19</f>
        <v>Anorí</v>
      </c>
      <c r="D16" s="40" t="str">
        <f>'BASE COMPLETA'!D19</f>
        <v>Antioquia</v>
      </c>
      <c r="E16" s="40" t="s">
        <v>192</v>
      </c>
      <c r="F16" s="40" t="str">
        <f>'BASE COMPLETA'!E19</f>
        <v>Traslado Concertado</v>
      </c>
      <c r="G16" s="40" t="str">
        <f>'BASE COMPLETA'!F19</f>
        <v>Santa Ana</v>
      </c>
      <c r="H16" s="56">
        <f>'BASE COMPLETA'!S19</f>
        <v>0.25</v>
      </c>
      <c r="I16" s="56">
        <f>'BASE COMPLETA'!X19</f>
        <v>0.05</v>
      </c>
      <c r="J16" s="56">
        <f>'BASE COMPLETA'!AC19</f>
        <v>0.03</v>
      </c>
      <c r="K16" s="56">
        <f>'BASE COMPLETA'!AH19</f>
        <v>0.05</v>
      </c>
      <c r="L16" s="56">
        <f>'BASE COMPLETA'!AM19</f>
        <v>0</v>
      </c>
      <c r="M16" s="56">
        <f>'BASE COMPLETA'!AQ19</f>
        <v>0</v>
      </c>
      <c r="N16" s="56">
        <f>'BASE COMPLETA'!AU19</f>
        <v>0</v>
      </c>
      <c r="O16" s="56">
        <f>'BASE COMPLETA'!AY19</f>
        <v>0</v>
      </c>
      <c r="P16" s="56">
        <f t="shared" si="1"/>
        <v>0.37999999999999995</v>
      </c>
      <c r="Q16" s="57">
        <f>'BASE COMPLETA'!AZ19</f>
        <v>200000000</v>
      </c>
    </row>
    <row r="17" spans="1:17" ht="25.5">
      <c r="A17" s="1">
        <f>'BASE COMPLETA'!A20</f>
        <v>14</v>
      </c>
      <c r="B17" s="2" t="str">
        <f>'BASE COMPLETA'!B20</f>
        <v>Pondores</v>
      </c>
      <c r="C17" s="40" t="str">
        <f>'BASE COMPLETA'!C20</f>
        <v>Fonseca</v>
      </c>
      <c r="D17" s="40" t="str">
        <f>'BASE COMPLETA'!D20</f>
        <v>La Guajira</v>
      </c>
      <c r="E17" s="40" t="s">
        <v>91</v>
      </c>
      <c r="F17" s="40" t="str">
        <f>'BASE COMPLETA'!E20</f>
        <v>Traslado Concertado</v>
      </c>
      <c r="G17" s="40" t="str">
        <f>'BASE COMPLETA'!F20</f>
        <v>Portobello</v>
      </c>
      <c r="H17" s="56">
        <f>'BASE COMPLETA'!S20</f>
        <v>0.25</v>
      </c>
      <c r="I17" s="56">
        <f>'BASE COMPLETA'!X20</f>
        <v>0.05</v>
      </c>
      <c r="J17" s="56">
        <f>'BASE COMPLETA'!AC20</f>
        <v>0.05</v>
      </c>
      <c r="K17" s="56">
        <f>'BASE COMPLETA'!AH20</f>
        <v>0</v>
      </c>
      <c r="L17" s="56">
        <f>'BASE COMPLETA'!AM20</f>
        <v>0</v>
      </c>
      <c r="M17" s="56">
        <f>'BASE COMPLETA'!AQ20</f>
        <v>0</v>
      </c>
      <c r="N17" s="56">
        <f>'BASE COMPLETA'!AU20</f>
        <v>0</v>
      </c>
      <c r="O17" s="56">
        <f>'BASE COMPLETA'!AY20</f>
        <v>0</v>
      </c>
      <c r="P17" s="56">
        <f t="shared" si="1"/>
        <v>0.35</v>
      </c>
      <c r="Q17" s="57">
        <f>'BASE COMPLETA'!AZ20</f>
        <v>475000000</v>
      </c>
    </row>
    <row r="18" spans="1:17" ht="25.5">
      <c r="A18" s="1">
        <f>'BASE COMPLETA'!A21</f>
        <v>17</v>
      </c>
      <c r="B18" s="2" t="str">
        <f>'BASE COMPLETA'!B21</f>
        <v>Yarí</v>
      </c>
      <c r="C18" s="40" t="str">
        <f>'BASE COMPLETA'!C21</f>
        <v>La Macarena</v>
      </c>
      <c r="D18" s="40" t="str">
        <f>'BASE COMPLETA'!D21</f>
        <v>Meta</v>
      </c>
      <c r="E18" s="40" t="s">
        <v>192</v>
      </c>
      <c r="F18" s="40" t="str">
        <f>'BASE COMPLETA'!E21</f>
        <v>Traslado Concertado</v>
      </c>
      <c r="G18" s="40" t="str">
        <f>'BASE COMPLETA'!F21</f>
        <v>El Porvenir</v>
      </c>
      <c r="H18" s="56">
        <f>'BASE COMPLETA'!S21</f>
        <v>0.25</v>
      </c>
      <c r="I18" s="56">
        <f>'BASE COMPLETA'!X21</f>
        <v>0.05</v>
      </c>
      <c r="J18" s="56">
        <f>'BASE COMPLETA'!AC21</f>
        <v>0.03</v>
      </c>
      <c r="K18" s="56">
        <f>'BASE COMPLETA'!AH21</f>
        <v>0</v>
      </c>
      <c r="L18" s="56">
        <f>'BASE COMPLETA'!AM21</f>
        <v>0</v>
      </c>
      <c r="M18" s="56">
        <f>'BASE COMPLETA'!AQ21</f>
        <v>0</v>
      </c>
      <c r="N18" s="56">
        <f>'BASE COMPLETA'!AU21</f>
        <v>0</v>
      </c>
      <c r="O18" s="56">
        <f>'BASE COMPLETA'!AY21</f>
        <v>0</v>
      </c>
      <c r="P18" s="56">
        <f t="shared" si="1"/>
        <v>0.32999999999999996</v>
      </c>
      <c r="Q18" s="57">
        <f>'BASE COMPLETA'!AZ21</f>
        <v>1200000000</v>
      </c>
    </row>
    <row r="19" spans="1:17" ht="25.5">
      <c r="A19" s="1">
        <f>'BASE COMPLETA'!A23</f>
        <v>21</v>
      </c>
      <c r="B19" s="2" t="str">
        <f>'BASE COMPLETA'!B23</f>
        <v>Caño El Indio</v>
      </c>
      <c r="C19" s="40" t="str">
        <f>'BASE COMPLETA'!C23</f>
        <v>Tibú</v>
      </c>
      <c r="D19" s="40" t="str">
        <f>'BASE COMPLETA'!D23</f>
        <v>Norte de Santander</v>
      </c>
      <c r="E19" s="40" t="s">
        <v>192</v>
      </c>
      <c r="F19" s="40" t="str">
        <f>'BASE COMPLETA'!E23</f>
        <v>Traslado Concertado</v>
      </c>
      <c r="G19" s="40" t="s">
        <v>170</v>
      </c>
      <c r="H19" s="56">
        <f>AVERAGE('BASE COMPLETA'!S22:S23)</f>
        <v>0.25</v>
      </c>
      <c r="I19" s="56">
        <f>AVERAGE('BASE COMPLETA'!X22:X23)</f>
        <v>0.05</v>
      </c>
      <c r="J19" s="56">
        <f>AVERAGE('BASE COMPLETA'!AC22:AC23)</f>
        <v>5.0000000000000001E-3</v>
      </c>
      <c r="K19" s="56">
        <f>AVERAGE('BASE COMPLETA'!AH22:AH23)</f>
        <v>0</v>
      </c>
      <c r="L19" s="56">
        <f>AVERAGE('BASE COMPLETA'!AM22:AM23)</f>
        <v>0</v>
      </c>
      <c r="M19" s="56">
        <f>AVERAGE('BASE COMPLETA'!AQ22:AQ23)</f>
        <v>0</v>
      </c>
      <c r="N19" s="56">
        <f>AVERAGE('BASE COMPLETA'!AU22:AU23)</f>
        <v>0</v>
      </c>
      <c r="O19" s="56">
        <f>AVERAGE('BASE COMPLETA'!AY22:AY23)</f>
        <v>0</v>
      </c>
      <c r="P19" s="56">
        <f>SUM(H19:O19)</f>
        <v>0.30499999999999999</v>
      </c>
      <c r="Q19" s="57">
        <f>SUM('BASE COMPLETA'!AZ22:AZ23)</f>
        <v>500000000</v>
      </c>
    </row>
    <row r="20" spans="1:17">
      <c r="A20" s="1">
        <f>'BASE COMPLETA'!A24</f>
        <v>18</v>
      </c>
      <c r="B20" s="2" t="str">
        <f>'BASE COMPLETA'!B24</f>
        <v>La Guajira</v>
      </c>
      <c r="C20" s="40" t="str">
        <f>'BASE COMPLETA'!C24</f>
        <v>Mesetas</v>
      </c>
      <c r="D20" s="40" t="str">
        <f>'BASE COMPLETA'!D24</f>
        <v>Meta</v>
      </c>
      <c r="E20" s="40" t="s">
        <v>91</v>
      </c>
      <c r="F20" s="40" t="str">
        <f>'BASE COMPLETA'!E24</f>
        <v xml:space="preserve">Mismo Predio </v>
      </c>
      <c r="G20" s="40" t="str">
        <f>'BASE COMPLETA'!F24</f>
        <v>Puente Natural</v>
      </c>
      <c r="H20" s="56">
        <f>'BASE COMPLETA'!S24</f>
        <v>0.25</v>
      </c>
      <c r="I20" s="56">
        <f>'BASE COMPLETA'!X24</f>
        <v>0</v>
      </c>
      <c r="J20" s="56">
        <f>'BASE COMPLETA'!AC24</f>
        <v>0.01</v>
      </c>
      <c r="K20" s="56">
        <f>'BASE COMPLETA'!AH24</f>
        <v>0</v>
      </c>
      <c r="L20" s="56">
        <f>'BASE COMPLETA'!AM24</f>
        <v>0</v>
      </c>
      <c r="M20" s="56">
        <f>'BASE COMPLETA'!AQ24</f>
        <v>0</v>
      </c>
      <c r="N20" s="56">
        <f>'BASE COMPLETA'!AU24</f>
        <v>0</v>
      </c>
      <c r="O20" s="56">
        <f>'BASE COMPLETA'!AY24</f>
        <v>0</v>
      </c>
      <c r="P20" s="56">
        <f>SUM(H20:O20)</f>
        <v>0.26</v>
      </c>
      <c r="Q20" s="59" t="str">
        <f>'BASE COMPLETA'!AZ24</f>
        <v>Pendiente</v>
      </c>
    </row>
    <row r="21" spans="1:17" ht="38.25">
      <c r="A21" s="1">
        <f>'BASE COMPLETA'!A27</f>
        <v>9</v>
      </c>
      <c r="B21" s="2" t="str">
        <f>'BASE COMPLETA'!B27</f>
        <v>El Ceral</v>
      </c>
      <c r="C21" s="40" t="str">
        <f>'BASE COMPLETA'!C27</f>
        <v>Buenos Aires</v>
      </c>
      <c r="D21" s="40" t="str">
        <f>'BASE COMPLETA'!D27</f>
        <v>Cauca</v>
      </c>
      <c r="E21" s="40" t="s">
        <v>192</v>
      </c>
      <c r="F21" s="40" t="str">
        <f>'BASE COMPLETA'!E27</f>
        <v>Traslado Concertado</v>
      </c>
      <c r="G21" s="55" t="s">
        <v>171</v>
      </c>
      <c r="H21" s="56">
        <f>AVERAGE('BASE COMPLETA'!S25:S27)</f>
        <v>0.15000000000000002</v>
      </c>
      <c r="I21" s="56">
        <f>AVERAGE('BASE COMPLETA'!X25:X27)</f>
        <v>0</v>
      </c>
      <c r="J21" s="56">
        <f>AVERAGE('BASE COMPLETA'!AC25:AC27)</f>
        <v>0</v>
      </c>
      <c r="K21" s="56">
        <f>AVERAGE('BASE COMPLETA'!AH25:AH27)</f>
        <v>0</v>
      </c>
      <c r="L21" s="56">
        <f>AVERAGE('BASE COMPLETA'!AM25:AM27)</f>
        <v>0</v>
      </c>
      <c r="M21" s="56">
        <f>AVERAGE('BASE COMPLETA'!AQ25:AQ27)</f>
        <v>0</v>
      </c>
      <c r="N21" s="56">
        <f>AVERAGE('BASE COMPLETA'!AU25:AU27)</f>
        <v>0</v>
      </c>
      <c r="O21" s="56">
        <f>AVERAGE('BASE COMPLETA'!AY25:AY27)</f>
        <v>0</v>
      </c>
      <c r="P21" s="56">
        <f>SUM(H21:O21)</f>
        <v>0.15000000000000002</v>
      </c>
      <c r="Q21" s="58">
        <f>SUM('BASE COMPLETA'!AZ25:AZ27)</f>
        <v>0</v>
      </c>
    </row>
    <row r="22" spans="1:17" ht="25.5">
      <c r="A22" s="1">
        <f>'BASE COMPLETA'!A28</f>
        <v>11</v>
      </c>
      <c r="B22" s="2" t="str">
        <f>'BASE COMPLETA'!B28</f>
        <v>Monterredondo</v>
      </c>
      <c r="C22" s="40" t="str">
        <f>'BASE COMPLETA'!C28</f>
        <v>Miranda</v>
      </c>
      <c r="D22" s="40" t="str">
        <f>'BASE COMPLETA'!D28</f>
        <v>Cauca</v>
      </c>
      <c r="E22" s="40" t="s">
        <v>195</v>
      </c>
      <c r="F22" s="40" t="str">
        <f>'BASE COMPLETA'!E28</f>
        <v>Traslado Concertado</v>
      </c>
      <c r="G22" s="40" t="str">
        <f>'BASE COMPLETA'!F28</f>
        <v>Pendiente</v>
      </c>
      <c r="H22" s="56">
        <f>'BASE COMPLETA'!S28</f>
        <v>0.15000000000000002</v>
      </c>
      <c r="I22" s="56">
        <f>'BASE COMPLETA'!X28</f>
        <v>0</v>
      </c>
      <c r="J22" s="56">
        <f>'BASE COMPLETA'!AC28</f>
        <v>0</v>
      </c>
      <c r="K22" s="56">
        <f>'BASE COMPLETA'!AH28</f>
        <v>0</v>
      </c>
      <c r="L22" s="56">
        <f>'BASE COMPLETA'!AM28</f>
        <v>0</v>
      </c>
      <c r="M22" s="56">
        <f>'BASE COMPLETA'!AQ28</f>
        <v>0</v>
      </c>
      <c r="N22" s="56">
        <f>'BASE COMPLETA'!AU28</f>
        <v>0</v>
      </c>
      <c r="O22" s="56">
        <f>'BASE COMPLETA'!AY28</f>
        <v>0</v>
      </c>
      <c r="P22" s="56">
        <f>SUM(H22:O22)</f>
        <v>0.15000000000000002</v>
      </c>
      <c r="Q22" s="59" t="str">
        <f>'BASE COMPLETA'!AZ28</f>
        <v>Pendiente</v>
      </c>
    </row>
    <row r="23" spans="1:17" ht="25.5">
      <c r="A23" s="1">
        <f>'BASE COMPLETA'!A29</f>
        <v>22</v>
      </c>
      <c r="B23" s="2" t="str">
        <f>'BASE COMPLETA'!B29</f>
        <v>La Pradera</v>
      </c>
      <c r="C23" s="40" t="str">
        <f>'BASE COMPLETA'!C29</f>
        <v xml:space="preserve">Puerto Asís </v>
      </c>
      <c r="D23" s="40" t="str">
        <f>'BASE COMPLETA'!D29</f>
        <v>Putumayo</v>
      </c>
      <c r="E23" s="40" t="s">
        <v>195</v>
      </c>
      <c r="F23" s="40" t="str">
        <f>'BASE COMPLETA'!E29</f>
        <v>Traslado Concertado</v>
      </c>
      <c r="G23" s="40" t="str">
        <f>'BASE COMPLETA'!F29</f>
        <v>Pendiente</v>
      </c>
      <c r="H23" s="56">
        <f>'BASE COMPLETA'!S29</f>
        <v>0.15000000000000002</v>
      </c>
      <c r="I23" s="56">
        <f>'BASE COMPLETA'!X29</f>
        <v>0</v>
      </c>
      <c r="J23" s="56">
        <f>'BASE COMPLETA'!AC29</f>
        <v>0</v>
      </c>
      <c r="K23" s="56">
        <f>'BASE COMPLETA'!AH29</f>
        <v>0</v>
      </c>
      <c r="L23" s="56">
        <f>'BASE COMPLETA'!AM29</f>
        <v>0</v>
      </c>
      <c r="M23" s="56">
        <f>'BASE COMPLETA'!AQ29</f>
        <v>0</v>
      </c>
      <c r="N23" s="56">
        <f>'BASE COMPLETA'!AU29</f>
        <v>0</v>
      </c>
      <c r="O23" s="56">
        <f>'BASE COMPLETA'!AY29</f>
        <v>0</v>
      </c>
      <c r="P23" s="56">
        <f t="shared" ref="P23:P25" si="2">SUM(H23:O23)</f>
        <v>0.15000000000000002</v>
      </c>
      <c r="Q23" s="59" t="str">
        <f>'BASE COMPLETA'!AZ29</f>
        <v>Pendiente</v>
      </c>
    </row>
    <row r="24" spans="1:17" ht="38.25">
      <c r="A24" s="1">
        <f>'BASE COMPLETA'!A30</f>
        <v>12</v>
      </c>
      <c r="B24" s="2" t="str">
        <f>'BASE COMPLETA'!B30</f>
        <v>San José de Oriente</v>
      </c>
      <c r="C24" s="40" t="str">
        <f>'BASE COMPLETA'!C30</f>
        <v>Manaure Balcón del Cesar</v>
      </c>
      <c r="D24" s="40" t="str">
        <f>'BASE COMPLETA'!D30</f>
        <v>Cesar</v>
      </c>
      <c r="E24" s="40" t="s">
        <v>195</v>
      </c>
      <c r="F24" s="40" t="str">
        <f>'BASE COMPLETA'!E30</f>
        <v xml:space="preserve">Pendiente Decisión </v>
      </c>
      <c r="G24" s="40" t="str">
        <f>'BASE COMPLETA'!F30</f>
        <v>Pendiente</v>
      </c>
      <c r="H24" s="56">
        <f>'BASE COMPLETA'!S30</f>
        <v>0</v>
      </c>
      <c r="I24" s="56">
        <f>'BASE COMPLETA'!X30</f>
        <v>0</v>
      </c>
      <c r="J24" s="56">
        <f>'BASE COMPLETA'!AC30</f>
        <v>0</v>
      </c>
      <c r="K24" s="56">
        <f>'BASE COMPLETA'!AH30</f>
        <v>0</v>
      </c>
      <c r="L24" s="56">
        <f>'BASE COMPLETA'!AM30</f>
        <v>0</v>
      </c>
      <c r="M24" s="56">
        <f>'BASE COMPLETA'!AQ30</f>
        <v>0</v>
      </c>
      <c r="N24" s="56">
        <f>'BASE COMPLETA'!AU30</f>
        <v>0</v>
      </c>
      <c r="O24" s="56">
        <f>'BASE COMPLETA'!AY30</f>
        <v>0</v>
      </c>
      <c r="P24" s="56">
        <f t="shared" si="2"/>
        <v>0</v>
      </c>
      <c r="Q24" s="57" t="str">
        <f>'BASE COMPLETA'!AZ30</f>
        <v>Pendiente</v>
      </c>
    </row>
    <row r="25" spans="1:17" ht="25.5">
      <c r="A25" s="1">
        <f>'BASE COMPLETA'!A31</f>
        <v>13</v>
      </c>
      <c r="B25" s="2" t="str">
        <f>'BASE COMPLETA'!B31</f>
        <v>Caracolí</v>
      </c>
      <c r="C25" s="40" t="str">
        <f>'BASE COMPLETA'!C31</f>
        <v>Riosucio</v>
      </c>
      <c r="D25" s="40" t="str">
        <f>'BASE COMPLETA'!D31</f>
        <v>Chocó</v>
      </c>
      <c r="E25" s="40" t="s">
        <v>194</v>
      </c>
      <c r="F25" s="40" t="str">
        <f>'BASE COMPLETA'!E31</f>
        <v xml:space="preserve">Pendiente Decisión </v>
      </c>
      <c r="G25" s="40" t="str">
        <f>'BASE COMPLETA'!F31</f>
        <v>Pendiente</v>
      </c>
      <c r="H25" s="56">
        <f>'BASE COMPLETA'!S31</f>
        <v>0</v>
      </c>
      <c r="I25" s="56">
        <f>'BASE COMPLETA'!X31</f>
        <v>0</v>
      </c>
      <c r="J25" s="56">
        <f>'BASE COMPLETA'!AC31</f>
        <v>0</v>
      </c>
      <c r="K25" s="56">
        <f>'BASE COMPLETA'!AH31</f>
        <v>0</v>
      </c>
      <c r="L25" s="56">
        <f>'BASE COMPLETA'!AM31</f>
        <v>0</v>
      </c>
      <c r="M25" s="56">
        <f>'BASE COMPLETA'!AQ31</f>
        <v>0</v>
      </c>
      <c r="N25" s="56">
        <f>'BASE COMPLETA'!AU31</f>
        <v>0</v>
      </c>
      <c r="O25" s="56">
        <f>'BASE COMPLETA'!AY31</f>
        <v>0</v>
      </c>
      <c r="P25" s="56">
        <f t="shared" si="2"/>
        <v>0</v>
      </c>
      <c r="Q25" s="57" t="str">
        <f>'BASE COMPLETA'!AZ31</f>
        <v>Pendiente</v>
      </c>
    </row>
  </sheetData>
  <autoFilter ref="A1:P25">
    <sortState ref="A2:P25">
      <sortCondition descending="1" ref="P1:P25"/>
    </sortState>
  </autoFilter>
  <pageMargins left="0.7" right="0.7" top="0.75" bottom="0.75" header="0.3" footer="0.3"/>
  <ignoredErrors>
    <ignoredError sqref="I4 J4:O4 I7:O7 I19:P19 I21:O21" formulaRange="1"/>
  </ignoredErrors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9EA42CDACEAFC4AB9FE53A23D4694BB" ma:contentTypeVersion="1" ma:contentTypeDescription="Crear nuevo documento." ma:contentTypeScope="" ma:versionID="45a028146278700d1c3d020dc36feec8">
  <xsd:schema xmlns:xsd="http://www.w3.org/2001/XMLSchema" xmlns:xs="http://www.w3.org/2001/XMLSchema" xmlns:p="http://schemas.microsoft.com/office/2006/metadata/properties" xmlns:ns2="6e2a57a2-9d48-4009-82e5-3fe89fb6c543" targetNamespace="http://schemas.microsoft.com/office/2006/metadata/properties" ma:root="true" ma:fieldsID="7a8cf46ae5321b6d3f54f8b7a1f3ae62" ns2:_="">
    <xsd:import namespace="6e2a57a2-9d48-4009-82e5-3fe89fb6c543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2a57a2-9d48-4009-82e5-3fe89fb6c543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��< ? x m l   v e r s i o n = " 1 . 0 "   e n c o d i n g = " u t f - 1 6 " ? > < D a t a M a s h u p   x m l n s = " h t t p : / / s c h e m a s . m i c r o s o f t . c o m / D a t a M a s h u p " > A A A A A B c D A A B Q S w M E F A A C A A g A T B f 0 U B q T h p W n A A A A + A A A A B I A H A B D b 2 5 m a W c v U G F j a 2 F n Z S 5 4 b W w g o h g A K K A U A A A A A A A A A A A A A A A A A A A A A A A A A A A A h Y / R C o I w G I V f R X b v p i t h y O + 8 8 D Y p C K L b M Z e O d I a b z X f r o k f q F R L K 6 q 7 L c / g O f O d x u 0 M + d W 1 w V Y P V v c l Q j C M U K C P 7 S p s 6 Q 6 M 7 h Q z l H H Z C n k W t g h k 2 N p 2 s z l D j 3 C U l x H u P / Q r 3 Q 0 1 o F M X k W G 7 2 s l G d C L W x T h i p 0 G d V / V 8 h D o e X D K e Y U Z y w h G G 6 j o E s N Z T a f B E 6 G + M I y E 8 J x d i 6 c V B c 2 b D Y A l k i k P c L / g R Q S w M E F A A C A A g A T B f 0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w X 9 F A o i k e 4 D g A A A B E A A A A T A B w A R m 9 y b X V s Y X M v U 2 V j d G l v b j E u b S C i G A A o o B Q A A A A A A A A A A A A A A A A A A A A A A A A A A A A r T k 0 u y c z P U w i G 0 I b W A F B L A Q I t A B Q A A g A I A E w X 9 F A a k 4 a V p w A A A P g A A A A S A A A A A A A A A A A A A A A A A A A A A A B D b 2 5 m a W c v U G F j a 2 F n Z S 5 4 b W x Q S w E C L Q A U A A I A C A B M F / R Q D 8 r p q 6 Q A A A D p A A A A E w A A A A A A A A A A A A A A A A D z A A A A W 0 N v b n R l b n R f V H l w Z X N d L n h t b F B L A Q I t A B Q A A g A I A E w X 9 F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5 7 1 m A Q L w s Q J F / o K w X U 5 B J A A A A A A I A A A A A A B B m A A A A A Q A A I A A A A C 1 4 R A t S g g 5 Q x a w 9 J D J N G 7 q P R x x U s U + a G G w N U m D k V R s D A A A A A A 6 A A A A A A g A A I A A A A A m r I E e 6 K 4 m 0 Q a h 8 K x D t T L y o 3 d z / G N G m k + A 7 1 R U b q A b G U A A A A N R Z L B O r b x 1 L Q A l k P 6 D T d A f l S 8 v E x R 3 8 5 V t e 0 t V V l H p Y Y 4 T X D J F J g t K y 8 P y T r C R Y k l c B R m P T N D q o W x M + K w H / T w 5 f K e g t c 1 + / E x / E n 0 w R u d D q Q A A A A F F x B J 6 1 3 6 s 6 y P / l j K / a N + I u 3 H t v a M E r P f T H 8 d X / Q A u p j H B g x K W N L / X q D t s 0 D p H R 5 x N 4 N n 3 b t s x 4 7 4 E w o e a o M B M = < / D a t a M a s h u p > 
</file>

<file path=customXml/itemProps1.xml><?xml version="1.0" encoding="utf-8"?>
<ds:datastoreItem xmlns:ds="http://schemas.openxmlformats.org/officeDocument/2006/customXml" ds:itemID="{8EE24540-EE98-4928-B8DF-052C45D9648E}"/>
</file>

<file path=customXml/itemProps2.xml><?xml version="1.0" encoding="utf-8"?>
<ds:datastoreItem xmlns:ds="http://schemas.openxmlformats.org/officeDocument/2006/customXml" ds:itemID="{2EEFF086-86DF-47ED-8E82-8B7FE546FC25}"/>
</file>

<file path=customXml/itemProps3.xml><?xml version="1.0" encoding="utf-8"?>
<ds:datastoreItem xmlns:ds="http://schemas.openxmlformats.org/officeDocument/2006/customXml" ds:itemID="{5613AAA5-1257-467B-B170-D88EF6AD3873}"/>
</file>

<file path=customXml/itemProps4.xml><?xml version="1.0" encoding="utf-8"?>
<ds:datastoreItem xmlns:ds="http://schemas.openxmlformats.org/officeDocument/2006/customXml" ds:itemID="{34D5CA1A-C299-4A4A-A5B2-AEEC55595629}"/>
</file>

<file path=customXml/itemProps5.xml><?xml version="1.0" encoding="utf-8"?>
<ds:datastoreItem xmlns:ds="http://schemas.openxmlformats.org/officeDocument/2006/customXml" ds:itemID="{490695BC-609F-46D4-B280-F499F270E53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Hoja1</vt:lpstr>
      <vt:lpstr>VISOR_VF</vt:lpstr>
      <vt:lpstr>TABLAS DINAMICAS</vt:lpstr>
      <vt:lpstr>BASE COMPLETA</vt:lpstr>
      <vt:lpstr>AVANCE POR PREDIO</vt:lpstr>
      <vt:lpstr>AVANCE POR AETCR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MaryAle</dc:creator>
  <cp:lastModifiedBy>Adrian Mauricio Rojas Maldonado</cp:lastModifiedBy>
  <dcterms:created xsi:type="dcterms:W3CDTF">2020-07-13T13:50:45Z</dcterms:created>
  <dcterms:modified xsi:type="dcterms:W3CDTF">2020-07-29T14:00:25Z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0x01010009EA42CDACEAFC4AB9FE53A23D4694BB</vt:lpwstr>
  </property>
</Properties>
</file>